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1000" firstSheet="1" activeTab="5"/>
  </bookViews>
  <sheets>
    <sheet name="2023.4.01-2023.6.31" sheetId="1" state="hidden" r:id="rId1"/>
    <sheet name="附件1.汇总表" sheetId="3" r:id="rId2"/>
    <sheet name="附件2-香蕉树种植保险" sheetId="9" r:id="rId3"/>
    <sheet name="附件3-大棚及棚内瓜菜种植保险" sheetId="5" r:id="rId4"/>
    <sheet name="附件4-早稻完全成本保险" sheetId="10" r:id="rId5"/>
    <sheet name="附件5-晚稻完全成本保险" sheetId="11" r:id="rId6"/>
    <sheet name="附件6-天然橡胶收入保险" sheetId="4" r:id="rId7"/>
    <sheet name="附件7-橡胶树完全成本保险" sheetId="8" r:id="rId8"/>
  </sheets>
  <definedNames>
    <definedName name="_xlnm._FilterDatabase" localSheetId="1" hidden="1">附件1.汇总表!$A$5:$S$28</definedName>
    <definedName name="_xlnm._FilterDatabase" localSheetId="3" hidden="1">'附件3-大棚及棚内瓜菜种植保险'!$A$5:$X$8</definedName>
    <definedName name="_xlnm._FilterDatabase" localSheetId="4" hidden="1">'附件4-早稻完全成本保险'!$A$5:$AL$37</definedName>
    <definedName name="_xlnm._FilterDatabase" localSheetId="6" hidden="1">'附件6-天然橡胶收入保险'!$A$5:$AM$21</definedName>
    <definedName name="_xlnm._FilterDatabase" localSheetId="7" hidden="1">'附件7-橡胶树完全成本保险'!$A$5:$AM$23</definedName>
    <definedName name="_xlnm._FilterDatabase" localSheetId="2" hidden="1">'附件2-香蕉树种植保险'!$A$5:$BB$26</definedName>
    <definedName name="_xlnm._FilterDatabase" localSheetId="0" hidden="1">'2023.4.01-2023.6.31'!#REF!</definedName>
    <definedName name="_xlnm.Print_Area" localSheetId="6">'附件6-天然橡胶收入保险'!$A$1:$X$20</definedName>
    <definedName name="_xlnm.Print_Area" localSheetId="3">'附件3-大棚及棚内瓜菜种植保险'!$A$1:$X$7</definedName>
    <definedName name="_xlnm.Print_Titles" localSheetId="3">'附件3-大棚及棚内瓜菜种植保险'!$1:5</definedName>
    <definedName name="_xlnm.Print_Area" localSheetId="7">'附件7-橡胶树完全成本保险'!$A$1:$X$22</definedName>
    <definedName name="_xlnm.Print_Titles" localSheetId="7">'附件7-橡胶树完全成本保险'!$1:5</definedName>
    <definedName name="_xlnm.Print_Area" localSheetId="1">附件1.汇总表!$A$1:$S$27</definedName>
    <definedName name="_xlnm.Print_Area" localSheetId="2">'附件2-香蕉树种植保险'!$A$1:$X$25</definedName>
    <definedName name="_xlnm.Print_Area" localSheetId="4">'附件4-早稻完全成本保险'!$A$1:$X$36</definedName>
    <definedName name="_xlnm.Print_Area" localSheetId="5">'附件5-晚稻完全成本保险'!$A$1:$X$8</definedName>
    <definedName name="_xlnm.Print_Titles" localSheetId="4">'附件4-早稻完全成本保险'!$4:$5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<sst xmlns="http://schemas.openxmlformats.org/spreadsheetml/2006/main" count="904" uniqueCount="362">
  <si>
    <t>申请财政补贴资金承保明细表汇总（2023.04.01-2023.06.30）</t>
  </si>
  <si>
    <t>承保单位：中国人民财产保险股份有限公司三亚市分公司</t>
  </si>
  <si>
    <t>单位：元</t>
  </si>
  <si>
    <t>序号</t>
  </si>
  <si>
    <t>保单号码</t>
  </si>
  <si>
    <t>险种名称</t>
  </si>
  <si>
    <t>投保人</t>
  </si>
  <si>
    <t>户数</t>
  </si>
  <si>
    <t>投保数量（亩/株）</t>
  </si>
  <si>
    <t>总保额</t>
  </si>
  <si>
    <t>总保费</t>
  </si>
  <si>
    <t>起保日期</t>
  </si>
  <si>
    <t>终保日期</t>
  </si>
  <si>
    <t>农户自缴保费</t>
  </si>
  <si>
    <t>财政补贴保费</t>
  </si>
  <si>
    <t>备注</t>
  </si>
  <si>
    <t>种植地址</t>
  </si>
  <si>
    <t>部门</t>
  </si>
  <si>
    <t xml:space="preserve">中央补贴  </t>
  </si>
  <si>
    <t xml:space="preserve">省补贴  </t>
  </si>
  <si>
    <t>市补贴</t>
  </si>
  <si>
    <t>补贴小计</t>
  </si>
  <si>
    <t>P87V20234602N000000011</t>
  </si>
  <si>
    <t>海南省地方财政补贴型天然橡胶价格保险（A款）</t>
  </si>
  <si>
    <t>黄成荣</t>
  </si>
  <si>
    <t>监测帮扶对象及相对稳定脱贫户</t>
  </si>
  <si>
    <t>三亚市育才生态区龙密村</t>
  </si>
  <si>
    <t>海棠</t>
  </si>
  <si>
    <t>P87V20234602N000000013</t>
  </si>
  <si>
    <t>蓝建成</t>
  </si>
  <si>
    <t>P87V20234602N000000014</t>
  </si>
  <si>
    <t>董明辉</t>
  </si>
  <si>
    <t>三亚市育才生态区马脚村</t>
  </si>
  <si>
    <t>P87V20234602N000000015</t>
  </si>
  <si>
    <t>庞进荣</t>
  </si>
  <si>
    <t>三亚市育才生态区那会村</t>
  </si>
  <si>
    <t>P87V20234602N000000016</t>
  </si>
  <si>
    <t>邓呀冲</t>
  </si>
  <si>
    <t>P87V20234602N000000017</t>
  </si>
  <si>
    <t>黄育文</t>
  </si>
  <si>
    <t>三亚市育才生态区那受村</t>
  </si>
  <si>
    <t>P87V20234602N000000018</t>
  </si>
  <si>
    <t>董伟强</t>
  </si>
  <si>
    <t>海南省三亚市育才生态区育才镇马亮村民委员会</t>
  </si>
  <si>
    <t>P87V20234602N000000019</t>
  </si>
  <si>
    <t>林桂妹</t>
  </si>
  <si>
    <t>P87V20234602N000000020</t>
  </si>
  <si>
    <t>蓝桂花</t>
  </si>
  <si>
    <t>P87V20234602N000000021</t>
  </si>
  <si>
    <t>陈运泽</t>
  </si>
  <si>
    <t>三亚市育才生态区雅亮村</t>
  </si>
  <si>
    <t>P87V20234602N000000022</t>
  </si>
  <si>
    <t>黄召青</t>
  </si>
  <si>
    <t>三亚市育才生态区青法村</t>
  </si>
  <si>
    <t>P87V20234602N000000023</t>
  </si>
  <si>
    <t>王学忠</t>
  </si>
  <si>
    <t>三亚市育才生态区明善村</t>
  </si>
  <si>
    <t>P87V20234602N000000024</t>
  </si>
  <si>
    <t>高志清</t>
  </si>
  <si>
    <t>三亚市育才生态区雅林村</t>
  </si>
  <si>
    <t>P87V20234602N000000025</t>
  </si>
  <si>
    <t>黄良胜</t>
  </si>
  <si>
    <t>P87V20234602N000000026</t>
  </si>
  <si>
    <t>林明新</t>
  </si>
  <si>
    <t>三亚市育才生态区抱安村</t>
  </si>
  <si>
    <t>P87V20234602N000000027</t>
  </si>
  <si>
    <t>李真平</t>
  </si>
  <si>
    <t>P87V20234602N000000028</t>
  </si>
  <si>
    <t>苏德文</t>
  </si>
  <si>
    <t>P87V20234602N000000029</t>
  </si>
  <si>
    <t>林进冲</t>
  </si>
  <si>
    <t>P87V20234602N000000030</t>
  </si>
  <si>
    <t>邱文明</t>
  </si>
  <si>
    <t>三亚市天涯区抱龙村</t>
  </si>
  <si>
    <t>P87V20234602N000000031</t>
  </si>
  <si>
    <t>盆少锋</t>
  </si>
  <si>
    <t>三亚市天涯区扎南村</t>
  </si>
  <si>
    <t>P87V20234602N000000032</t>
  </si>
  <si>
    <t>林忠海</t>
  </si>
  <si>
    <t>三亚市天涯区布甫村</t>
  </si>
  <si>
    <t>P87V20234602N000000033</t>
  </si>
  <si>
    <t>苻珍祥</t>
  </si>
  <si>
    <t>三亚市天涯区抱前村</t>
  </si>
  <si>
    <t>P87V20234602N000000034</t>
  </si>
  <si>
    <t>邓照海</t>
  </si>
  <si>
    <t>P87V20234602N000000035</t>
  </si>
  <si>
    <t>苏海永</t>
  </si>
  <si>
    <t>P87V20234602N000000036</t>
  </si>
  <si>
    <t>盆德良</t>
  </si>
  <si>
    <t>P87V20234602N000000037</t>
  </si>
  <si>
    <t>陈昌光</t>
  </si>
  <si>
    <t>三亚市天涯区立新村</t>
  </si>
  <si>
    <t>P9J420234602N000000001</t>
  </si>
  <si>
    <t>海南省地方财政补贴型香蕉树种植保险</t>
  </si>
  <si>
    <t>梁裔</t>
  </si>
  <si>
    <t>三亚市育才生态区马亮村</t>
  </si>
  <si>
    <t>P9J420234602N000000002</t>
  </si>
  <si>
    <t>张启政</t>
  </si>
  <si>
    <t>三亚市崖州区崖城村六组</t>
  </si>
  <si>
    <t>崖州</t>
  </si>
  <si>
    <t>P9J420234602N000000003</t>
  </si>
  <si>
    <t>莫春伟</t>
  </si>
  <si>
    <t>三亚市崖州区城东村起晨二组</t>
  </si>
  <si>
    <t>P9J420234602N000000004</t>
  </si>
  <si>
    <t>P9J420234602N000000005</t>
  </si>
  <si>
    <t>孙玲归</t>
  </si>
  <si>
    <t>三亚市崖州区赤草村四小组</t>
  </si>
  <si>
    <t>P9J420234602N000000006</t>
  </si>
  <si>
    <t>董江明</t>
  </si>
  <si>
    <t>三亚市崖州区赤草村五小组</t>
  </si>
  <si>
    <t>P9J420234602N000000007</t>
  </si>
  <si>
    <t>黄丽卡</t>
  </si>
  <si>
    <t>三亚市天涯区台楼村一组</t>
  </si>
  <si>
    <t>P9J420234602N000000008</t>
  </si>
  <si>
    <t>林小玲</t>
  </si>
  <si>
    <t>三亚市崖州区崖城村导一、三组</t>
  </si>
  <si>
    <t>P9J420234602N000000009</t>
  </si>
  <si>
    <t>邢瑞琼</t>
  </si>
  <si>
    <t>三亚市崖州区抱古村白河二组</t>
  </si>
  <si>
    <t>P9J420234602N000000010</t>
  </si>
  <si>
    <t>林振良</t>
  </si>
  <si>
    <t>三亚市崖州区梅东村六队</t>
  </si>
  <si>
    <t>P9J420234602N000000011</t>
  </si>
  <si>
    <t>郑秋茂</t>
  </si>
  <si>
    <t>三亚市崖城村导一、二组</t>
  </si>
  <si>
    <t>P9J420234602N000000012</t>
  </si>
  <si>
    <t>胡三雄</t>
  </si>
  <si>
    <t>三亚市崖州区南滨居红华小组</t>
  </si>
  <si>
    <t>P9J420234602N000000013</t>
  </si>
  <si>
    <t>冯锦昌</t>
  </si>
  <si>
    <t>三亚市崖州区梅东村五组</t>
  </si>
  <si>
    <t>P9J420234602N000000014</t>
  </si>
  <si>
    <t>张仁</t>
  </si>
  <si>
    <t>三亚市崖州区长山村老河田</t>
  </si>
  <si>
    <t>PHF220234602N000000002</t>
  </si>
  <si>
    <t>海南省分公司地方财政补贴型大棚及棚内瓜菜种植保险</t>
  </si>
  <si>
    <t>陈晨光</t>
  </si>
  <si>
    <t>三亚市天涯区槟榔村</t>
  </si>
  <si>
    <t>PHHG20234602N000000001</t>
  </si>
  <si>
    <t>海南省分公司中央财政补贴型水稻种植保险</t>
  </si>
  <si>
    <t>琼崖（三亚）现代农业科技有限公司</t>
  </si>
  <si>
    <t>海南省三亚市崖州区南滨农场</t>
  </si>
  <si>
    <t>PHHG20234602N000000002</t>
  </si>
  <si>
    <t>三亚市崖州区拱北村</t>
  </si>
  <si>
    <t>PHHG20234602N000000003</t>
  </si>
  <si>
    <t>三亚市崖州区城西村</t>
  </si>
  <si>
    <t>PHZM20234602N000000006</t>
  </si>
  <si>
    <t>海南省中央财政补贴型橡胶树风灾保险</t>
  </si>
  <si>
    <t>PHZM20234602N000000007</t>
  </si>
  <si>
    <t>PHZM20234602N000000008</t>
  </si>
  <si>
    <t>PHZM20234602N000000009</t>
  </si>
  <si>
    <t>PHZM20234602N000000010</t>
  </si>
  <si>
    <t>PHZM20234602N000000011</t>
  </si>
  <si>
    <t>PHZM20234602N000000012</t>
  </si>
  <si>
    <t>PHZM20234602N000000013</t>
  </si>
  <si>
    <t>PHZM20234602N000000014</t>
  </si>
  <si>
    <t>PHZM20234602N000000015</t>
  </si>
  <si>
    <t>PHZM20234602N000000016</t>
  </si>
  <si>
    <t>PHZM20234602N000000017</t>
  </si>
  <si>
    <t>PHZM20234602N000000018</t>
  </si>
  <si>
    <t>PHZM20234602N000000019</t>
  </si>
  <si>
    <t>PHZM20234602N000000020</t>
  </si>
  <si>
    <t>PHZM20234602N000000021</t>
  </si>
  <si>
    <t>PHZM20234602N000000022</t>
  </si>
  <si>
    <t>PHZM20234602N000000023</t>
  </si>
  <si>
    <t>PHZM20234602N000000024</t>
  </si>
  <si>
    <t>PHZM20234602N000000025</t>
  </si>
  <si>
    <t>PHZM20234602N000000026</t>
  </si>
  <si>
    <t>PHZM20234602N000000027</t>
  </si>
  <si>
    <t>PHZM20234602N000000028</t>
  </si>
  <si>
    <t>PHZM20234602N000000029</t>
  </si>
  <si>
    <t>PHZM20234602N000000030</t>
  </si>
  <si>
    <t>PHZM20234602N000000031</t>
  </si>
  <si>
    <t>合计</t>
  </si>
  <si>
    <t>附件1</t>
  </si>
  <si>
    <t>三亚市2025年4-6月份农业保险财政补贴保费汇总表</t>
  </si>
  <si>
    <t>投保期间：2025.04.01-2025.06.30</t>
  </si>
  <si>
    <t>金额单位：人民币元</t>
  </si>
  <si>
    <t>投保区域</t>
  </si>
  <si>
    <t>投保单</t>
  </si>
  <si>
    <t>投保户数</t>
  </si>
  <si>
    <t>农户自缴</t>
  </si>
  <si>
    <t>申报财政补贴金额</t>
  </si>
  <si>
    <t>审计核减金额</t>
  </si>
  <si>
    <t>审计确认金额</t>
  </si>
  <si>
    <t>中央补贴</t>
  </si>
  <si>
    <t>省补贴</t>
  </si>
  <si>
    <t>财政补贴总保费</t>
  </si>
  <si>
    <t>核减小计</t>
  </si>
  <si>
    <t>一、香蕉树种植保险小计</t>
  </si>
  <si>
    <t>一般户
(崖州区)</t>
  </si>
  <si>
    <t>一般户
(海棠区)</t>
  </si>
  <si>
    <t>一般户
（育才生态区）</t>
  </si>
  <si>
    <t>二、大棚及棚内瓜菜种植保险小计</t>
  </si>
  <si>
    <t>一般户
(天涯区)</t>
  </si>
  <si>
    <t>三、早稻完全成本保险小计</t>
  </si>
  <si>
    <t>财政全额补贴户   
(崖州区)</t>
  </si>
  <si>
    <t>四、晚稻完全成本保险小计</t>
  </si>
  <si>
    <t>五、天然橡胶收入保险小计</t>
  </si>
  <si>
    <t>财政全额补贴户        （育才生态区）</t>
  </si>
  <si>
    <t>六、橡胶树完全成本保险小计</t>
  </si>
  <si>
    <t>财政全额补贴户        (育才生态区)</t>
  </si>
  <si>
    <t>附件2</t>
  </si>
  <si>
    <t>三亚市2025年4-6月份申请香蕉树种植保险财政补贴保费明细表</t>
  </si>
  <si>
    <t>投保数量（亩）</t>
  </si>
  <si>
    <t>农户自缴保费（17.5%）</t>
  </si>
  <si>
    <t xml:space="preserve">中央补贴  （0%） </t>
  </si>
  <si>
    <t xml:space="preserve">省补贴  （45%）  </t>
  </si>
  <si>
    <t>市补贴（37.5%）</t>
  </si>
  <si>
    <t>中央    补贴</t>
  </si>
  <si>
    <t>核减   小计</t>
  </si>
  <si>
    <t>香蕉树种植保险</t>
  </si>
  <si>
    <t>容玉亮</t>
  </si>
  <si>
    <t>海南省三亚市育才生态区立才社区</t>
  </si>
  <si>
    <t>容乙晶</t>
  </si>
  <si>
    <t>李振武</t>
  </si>
  <si>
    <t>海南省三亚市崖州区南雅社区南雅大队</t>
  </si>
  <si>
    <t>麦世帅</t>
  </si>
  <si>
    <t>海南省三亚市崖州区崖城村三组</t>
  </si>
  <si>
    <t>兰峰</t>
  </si>
  <si>
    <t>海南省三亚市海棠区洪李村</t>
  </si>
  <si>
    <t>麦勇</t>
  </si>
  <si>
    <t>海南省三亚市崖州区乾隆村一组</t>
  </si>
  <si>
    <t>海南省三亚市海棠区椰林村</t>
  </si>
  <si>
    <t>林秋俊</t>
  </si>
  <si>
    <t>海南省三亚市崖州区城东村起元七组</t>
  </si>
  <si>
    <t>胡元钦</t>
  </si>
  <si>
    <t>海南省三亚市崖州区城东村一组</t>
  </si>
  <si>
    <t>谢关雄</t>
  </si>
  <si>
    <t>海南省三亚市崖州区城东村起元十组</t>
  </si>
  <si>
    <t>黄泽湖</t>
  </si>
  <si>
    <t>海南省三亚市崖州区城东村起元十四组</t>
  </si>
  <si>
    <t>易凯</t>
  </si>
  <si>
    <t>海南省三亚市崖州区城东村起元十二组</t>
  </si>
  <si>
    <t>叶龙波</t>
  </si>
  <si>
    <t>海南省三亚市崖州区城东村七组</t>
  </si>
  <si>
    <t>林诒恒</t>
  </si>
  <si>
    <t>海南省三亚市崖州区城东村二小组</t>
  </si>
  <si>
    <t>黄河渊</t>
  </si>
  <si>
    <t>韦峰虎</t>
  </si>
  <si>
    <t>海南省三亚市崖州区三更村一组</t>
  </si>
  <si>
    <t>海南省三亚市崖州区凤岭村三组</t>
  </si>
  <si>
    <t>蓝成超</t>
  </si>
  <si>
    <t>海南省三亚市崖州区赤草村五组</t>
  </si>
  <si>
    <t>附件3</t>
  </si>
  <si>
    <t>三亚市2025年4-6月份申请大棚及棚内瓜菜种植保险财政补贴保费明细表</t>
  </si>
  <si>
    <t>农户自缴保费（20%）</t>
  </si>
  <si>
    <t xml:space="preserve">中央补贴 （0%） </t>
  </si>
  <si>
    <t xml:space="preserve">省补贴 （40%） </t>
  </si>
  <si>
    <t>市补贴   （40）</t>
  </si>
  <si>
    <t>大棚及棚内瓜菜种植保险</t>
  </si>
  <si>
    <t>海南省三亚市天涯区槟榔村</t>
  </si>
  <si>
    <t>附件4</t>
  </si>
  <si>
    <t>三亚市2025年4-6月份申请早稻完全成本保险财政补贴保费明细表</t>
  </si>
  <si>
    <t>农户自缴保费（20%/10%/0%）</t>
  </si>
  <si>
    <t xml:space="preserve">中央补贴（45%） </t>
  </si>
  <si>
    <t xml:space="preserve">省补贴    （25%）  </t>
  </si>
  <si>
    <t>市补贴    （10/20%/30%）</t>
  </si>
  <si>
    <t>早稻完全成本保险</t>
  </si>
  <si>
    <t>刘竹发</t>
  </si>
  <si>
    <t>海南省三亚市海棠区南田农场</t>
  </si>
  <si>
    <t>庞德球</t>
  </si>
  <si>
    <t>海南省三亚市海棠区龙楼村</t>
  </si>
  <si>
    <t>刘秀霞</t>
  </si>
  <si>
    <t>海南省三亚市海棠区青田村</t>
  </si>
  <si>
    <t>许长良</t>
  </si>
  <si>
    <t>海南省三亚市海棠区风塘村</t>
  </si>
  <si>
    <t>王少波</t>
  </si>
  <si>
    <t>海南省三亚市崖州区崖城村</t>
  </si>
  <si>
    <t>林有标</t>
  </si>
  <si>
    <t>海南省三亚市崖州区城东村</t>
  </si>
  <si>
    <t>袁家禄</t>
  </si>
  <si>
    <t>海南省三亚市崖州区拱北村</t>
  </si>
  <si>
    <t>林城</t>
  </si>
  <si>
    <t>海南省三亚市天涯区塔岭村</t>
  </si>
  <si>
    <t>陈永海</t>
  </si>
  <si>
    <t>海南省三亚市崖州区长山村</t>
  </si>
  <si>
    <t>何强</t>
  </si>
  <si>
    <t>海南省三亚市崖州区拱北村镇北六组</t>
  </si>
  <si>
    <t>丁威</t>
  </si>
  <si>
    <t>海南省三亚市崖州区拱北村六组</t>
  </si>
  <si>
    <t>林文华</t>
  </si>
  <si>
    <t>海南省三亚市崖州区赤草村</t>
  </si>
  <si>
    <t>杨伯南</t>
  </si>
  <si>
    <t>监测对象及相对稳定脱贫户</t>
  </si>
  <si>
    <t>海南省三亚市崖州区北岭村</t>
  </si>
  <si>
    <t>李青南</t>
  </si>
  <si>
    <t>周永仕</t>
  </si>
  <si>
    <t>海南省三亚市崖州区港门村</t>
  </si>
  <si>
    <t>王隆伟</t>
  </si>
  <si>
    <t>海南省三亚市崖州区盐灶村</t>
  </si>
  <si>
    <t>黎宇兴</t>
  </si>
  <si>
    <t>海南省三亚市崖州区临高村</t>
  </si>
  <si>
    <t>陈宗雄</t>
  </si>
  <si>
    <t>海南省三亚市崖州区保平村</t>
  </si>
  <si>
    <t>苏雪加</t>
  </si>
  <si>
    <t>海南省三亚市崖州区临高村三组</t>
  </si>
  <si>
    <t>刘关清</t>
  </si>
  <si>
    <t>海南省三亚市崖州区城西村</t>
  </si>
  <si>
    <t>陈惠仁</t>
  </si>
  <si>
    <t>海南省三亚市崖州区镇海村</t>
  </si>
  <si>
    <t>王振全</t>
  </si>
  <si>
    <t>海南省三亚市天涯区妙林村</t>
  </si>
  <si>
    <t>麦凤君</t>
  </si>
  <si>
    <t>海南省三亚市天涯区水蛟村</t>
  </si>
  <si>
    <t>董慧琼</t>
  </si>
  <si>
    <t>吉荣</t>
  </si>
  <si>
    <t>海南省三亚市崖州区抱古村</t>
  </si>
  <si>
    <t>吉泽雄</t>
  </si>
  <si>
    <t>海南龙稻农业科技有限公司</t>
  </si>
  <si>
    <t>海南省三亚市崖州区镇海村225国道旁</t>
  </si>
  <si>
    <t>陈先亮</t>
  </si>
  <si>
    <t>海南省三亚市崖州区保平村四组</t>
  </si>
  <si>
    <t>董少保</t>
  </si>
  <si>
    <t>海南省三亚市天涯区文门村</t>
  </si>
  <si>
    <t>肖春华</t>
  </si>
  <si>
    <t>海南省三亚市天涯区羊栏村</t>
  </si>
  <si>
    <t>附件5</t>
  </si>
  <si>
    <t>三亚市2025年4-6月份申请晚稻完全成本保险财政补贴保费明细表</t>
  </si>
  <si>
    <t>农户自缴保费（10%）</t>
  </si>
  <si>
    <t>市补贴    （20%）</t>
  </si>
  <si>
    <t>晚稻完全成本保险</t>
  </si>
  <si>
    <t>林参</t>
  </si>
  <si>
    <t>附件6</t>
  </si>
  <si>
    <t>三亚市2025年4-6月份申请天然橡胶收入保险财政补贴保费明细表</t>
  </si>
  <si>
    <t>农户自缴保费（5%/0%）</t>
  </si>
  <si>
    <t xml:space="preserve">省补贴    （30%）  </t>
  </si>
  <si>
    <t>市补贴    （20%/25%）</t>
  </si>
  <si>
    <t>天然橡胶收入保险</t>
  </si>
  <si>
    <t>麦承修</t>
  </si>
  <si>
    <t>海南省三亚市天涯区抱前村</t>
  </si>
  <si>
    <t>林辉</t>
  </si>
  <si>
    <t>高鹏林</t>
  </si>
  <si>
    <t>海南省三亚市天涯区南岛社区</t>
  </si>
  <si>
    <t>王德华</t>
  </si>
  <si>
    <t>海南省三亚市育才生态区抱安村</t>
  </si>
  <si>
    <t>林德辉</t>
  </si>
  <si>
    <t xml:space="preserve">监测对象及相对稳定脱贫户
</t>
  </si>
  <si>
    <t>林天忍</t>
  </si>
  <si>
    <t>海南省三亚市育才生态区那受村</t>
  </si>
  <si>
    <t>林文良</t>
  </si>
  <si>
    <t>海南省三亚市天涯区扎南村</t>
  </si>
  <si>
    <t>盆志伟</t>
  </si>
  <si>
    <t>海南省三亚市天涯区立新村</t>
  </si>
  <si>
    <t>黄亚关</t>
  </si>
  <si>
    <t>海南省三亚市育才生态区青法村</t>
  </si>
  <si>
    <t>黄龙有</t>
  </si>
  <si>
    <t>海南省三亚市育才生态区龙密村</t>
  </si>
  <si>
    <t>董日红</t>
  </si>
  <si>
    <t>海南省三亚市育才生态区马脚村</t>
  </si>
  <si>
    <t>董志彪</t>
  </si>
  <si>
    <t>董俊龙</t>
  </si>
  <si>
    <t>附件7</t>
  </si>
  <si>
    <t>三亚市2025年4-6月份申请橡胶树完全成本保险财政补贴保费明细表</t>
  </si>
  <si>
    <t>投保数量（株）</t>
  </si>
  <si>
    <t>农户自缴保费（10%/0%）</t>
  </si>
  <si>
    <t>中央补贴（45%）</t>
  </si>
  <si>
    <t>省补贴（25%）</t>
  </si>
  <si>
    <t>市补贴（20%/30%）</t>
  </si>
  <si>
    <t>橡胶树完全成本保险</t>
  </si>
  <si>
    <t>盆海荣</t>
  </si>
  <si>
    <t>海南省三亚市育才生态区那会村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</si>
</sst>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\-mm\-dd"/>
    <numFmt numFmtId="178" formatCode="#,##0.00_ "/>
    <numFmt numFmtId="179" formatCode="[$-409]yyyy\-mm\-dd;@"/>
    <numFmt numFmtId="180" formatCode="0.000_ "/>
    <numFmt numFmtId="181" formatCode="yyyy\/m\/d;@"/>
    <numFmt numFmtId="182" formatCode="0.00_ "/>
    <numFmt numFmtId="183" formatCode="0.00_);[Red]\(0.00\)"/>
    <numFmt numFmtId="184" formatCode="#,##0.00_);[Red]\(#,##0.00\)"/>
  </numFmts>
  <fonts count="42"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.5"/>
      <color indexed="8"/>
      <name val="宋体"/>
      <charset val="134"/>
      <scheme val="minor"/>
    </font>
    <font>
      <sz val="8.5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b/>
      <sz val="8.5"/>
      <name val="宋体"/>
      <charset val="134"/>
      <scheme val="minor"/>
    </font>
    <font>
      <sz val="8.5"/>
      <color theme="1"/>
      <name val="宋体"/>
      <charset val="134"/>
      <scheme val="minor"/>
    </font>
    <font>
      <b/>
      <sz val="8.5"/>
      <color theme="1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8.5"/>
      <name val="宋体"/>
      <charset val="134"/>
      <scheme val="minor"/>
    </font>
    <font>
      <sz val="8.5"/>
      <color rgb="FF000000"/>
      <name val="宋体"/>
      <charset val="134"/>
      <scheme val="minor"/>
    </font>
    <font>
      <sz val="8.5"/>
      <color rgb="FF000000"/>
      <name val="宋体"/>
      <charset val="134"/>
    </font>
    <font>
      <sz val="11"/>
      <color rgb="FF000000"/>
      <name val="宋体"/>
      <charset val="134"/>
    </font>
    <font>
      <sz val="8.5"/>
      <color theme="1"/>
      <name val="宋体"/>
      <charset val="134"/>
    </font>
    <font>
      <b/>
      <sz val="11"/>
      <color indexed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</cellStyleXfs>
  <cellXfs count="214">
    <xf numFmtId="0" fontId="0" fillId="0" borderId="0" xfId="0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43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43" fontId="1" fillId="0" borderId="0" xfId="0" applyNumberFormat="1" applyFont="1" applyFill="1" applyAlignment="1">
      <alignment horizontal="right" vertical="center"/>
    </xf>
    <xf numFmtId="0" fontId="6" fillId="0" borderId="0" xfId="49" applyFont="1" applyFill="1" applyAlignment="1">
      <alignment horizontal="center" vertical="center" wrapText="1"/>
    </xf>
    <xf numFmtId="43" fontId="6" fillId="0" borderId="0" xfId="49" applyNumberFormat="1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/>
    </xf>
    <xf numFmtId="43" fontId="7" fillId="0" borderId="0" xfId="49" applyNumberFormat="1" applyFont="1" applyFill="1" applyBorder="1" applyAlignment="1">
      <alignment horizontal="righ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3" fontId="8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43" fontId="1" fillId="0" borderId="0" xfId="0" applyNumberFormat="1" applyFont="1" applyFill="1" applyBorder="1" applyAlignment="1"/>
    <xf numFmtId="43" fontId="1" fillId="0" borderId="0" xfId="0" applyNumberFormat="1" applyFont="1" applyFill="1" applyAlignment="1">
      <alignment vertical="center"/>
    </xf>
    <xf numFmtId="43" fontId="7" fillId="0" borderId="0" xfId="49" applyNumberFormat="1" applyFont="1" applyFill="1" applyBorder="1" applyAlignment="1">
      <alignment vertical="center" wrapText="1"/>
    </xf>
    <xf numFmtId="179" fontId="7" fillId="0" borderId="0" xfId="0" applyNumberFormat="1" applyFont="1" applyFill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43" fontId="7" fillId="0" borderId="0" xfId="49" applyNumberFormat="1" applyFont="1" applyFill="1" applyAlignment="1">
      <alignment vertical="center" wrapText="1"/>
    </xf>
    <xf numFmtId="43" fontId="7" fillId="0" borderId="0" xfId="49" applyNumberFormat="1" applyFont="1" applyFill="1" applyAlignment="1">
      <alignment horizontal="right" vertical="center" wrapText="1"/>
    </xf>
    <xf numFmtId="43" fontId="7" fillId="0" borderId="5" xfId="49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3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4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79" fontId="6" fillId="0" borderId="0" xfId="49" applyNumberFormat="1" applyFont="1" applyFill="1" applyAlignment="1">
      <alignment horizontal="center" vertical="center" wrapText="1"/>
    </xf>
    <xf numFmtId="0" fontId="12" fillId="0" borderId="0" xfId="49" applyFont="1" applyFill="1" applyAlignment="1">
      <alignment horizontal="left" vertical="center"/>
    </xf>
    <xf numFmtId="0" fontId="12" fillId="0" borderId="0" xfId="49" applyFont="1" applyFill="1" applyAlignment="1">
      <alignment vertical="center" wrapText="1"/>
    </xf>
    <xf numFmtId="0" fontId="12" fillId="0" borderId="0" xfId="49" applyFont="1" applyFill="1" applyAlignment="1">
      <alignment horizontal="center" vertical="center" wrapText="1"/>
    </xf>
    <xf numFmtId="43" fontId="12" fillId="0" borderId="0" xfId="49" applyNumberFormat="1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179" fontId="12" fillId="0" borderId="0" xfId="49" applyNumberFormat="1" applyFont="1" applyFill="1" applyAlignment="1">
      <alignment horizontal="center" vertical="center" wrapText="1"/>
    </xf>
    <xf numFmtId="179" fontId="8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43" fontId="4" fillId="0" borderId="0" xfId="0" applyNumberFormat="1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43" fontId="8" fillId="0" borderId="2" xfId="49" applyNumberFormat="1" applyFont="1" applyFill="1" applyBorder="1" applyAlignment="1">
      <alignment horizontal="center" vertical="center" wrapText="1"/>
    </xf>
    <xf numFmtId="43" fontId="8" fillId="0" borderId="3" xfId="49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Alignment="1">
      <alignment vertical="center"/>
    </xf>
    <xf numFmtId="43" fontId="4" fillId="0" borderId="0" xfId="0" applyNumberFormat="1" applyFont="1" applyFill="1" applyAlignment="1">
      <alignment horizontal="left" vertical="center"/>
    </xf>
    <xf numFmtId="43" fontId="12" fillId="0" borderId="0" xfId="49" applyNumberFormat="1" applyFont="1" applyFill="1" applyAlignment="1">
      <alignment vertical="center" wrapText="1"/>
    </xf>
    <xf numFmtId="178" fontId="12" fillId="0" borderId="0" xfId="49" applyNumberFormat="1" applyFont="1" applyFill="1" applyAlignment="1">
      <alignment horizontal="center" vertical="center" wrapText="1"/>
    </xf>
    <xf numFmtId="43" fontId="8" fillId="0" borderId="4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43" fontId="12" fillId="0" borderId="1" xfId="49" applyNumberFormat="1" applyFont="1" applyFill="1" applyBorder="1" applyAlignment="1">
      <alignment horizontal="left" vertical="center" wrapText="1"/>
    </xf>
    <xf numFmtId="43" fontId="12" fillId="0" borderId="1" xfId="49" applyNumberFormat="1" applyFont="1" applyFill="1" applyBorder="1" applyAlignment="1">
      <alignment horizontal="center" vertical="center" wrapText="1"/>
    </xf>
    <xf numFmtId="43" fontId="12" fillId="0" borderId="1" xfId="49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7" fillId="0" borderId="0" xfId="49" applyFont="1" applyFill="1" applyAlignment="1">
      <alignment vertical="center" wrapText="1"/>
    </xf>
    <xf numFmtId="0" fontId="7" fillId="0" borderId="0" xfId="49" applyFont="1" applyFill="1" applyAlignment="1">
      <alignment horizontal="center" vertical="center" wrapText="1"/>
    </xf>
    <xf numFmtId="43" fontId="7" fillId="0" borderId="0" xfId="49" applyNumberFormat="1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179" fontId="7" fillId="0" borderId="0" xfId="49" applyNumberFormat="1" applyFont="1" applyFill="1" applyAlignment="1">
      <alignment horizontal="center" vertical="center" wrapText="1"/>
    </xf>
    <xf numFmtId="180" fontId="1" fillId="0" borderId="0" xfId="0" applyNumberFormat="1" applyFont="1" applyFill="1" applyAlignment="1">
      <alignment vertical="center"/>
    </xf>
    <xf numFmtId="43" fontId="1" fillId="0" borderId="0" xfId="0" applyNumberFormat="1" applyFont="1" applyFill="1" applyAlignment="1">
      <alignment horizontal="left" vertical="center"/>
    </xf>
    <xf numFmtId="178" fontId="7" fillId="0" borderId="0" xfId="49" applyNumberFormat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43" fontId="7" fillId="0" borderId="0" xfId="0" applyNumberFormat="1" applyFont="1" applyFill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right" vertical="center"/>
    </xf>
    <xf numFmtId="178" fontId="6" fillId="0" borderId="0" xfId="49" applyNumberFormat="1" applyFont="1" applyFill="1" applyAlignment="1">
      <alignment horizontal="center" vertical="center" wrapText="1"/>
    </xf>
    <xf numFmtId="178" fontId="7" fillId="0" borderId="0" xfId="49" applyNumberFormat="1" applyFont="1" applyFill="1" applyAlignment="1">
      <alignment horizontal="right" vertical="center" wrapText="1"/>
    </xf>
    <xf numFmtId="178" fontId="7" fillId="0" borderId="5" xfId="49" applyNumberFormat="1" applyFont="1" applyFill="1" applyBorder="1" applyAlignment="1">
      <alignment horizontal="center" vertical="center" wrapText="1"/>
    </xf>
    <xf numFmtId="178" fontId="8" fillId="0" borderId="6" xfId="49" applyNumberFormat="1" applyFont="1" applyFill="1" applyBorder="1" applyAlignment="1">
      <alignment horizontal="center" vertical="center" wrapText="1"/>
    </xf>
    <xf numFmtId="178" fontId="8" fillId="0" borderId="7" xfId="49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179" fontId="9" fillId="0" borderId="0" xfId="0" applyNumberFormat="1" applyFont="1" applyFill="1" applyAlignment="1"/>
    <xf numFmtId="0" fontId="9" fillId="0" borderId="0" xfId="0" applyFont="1" applyFill="1" applyBorder="1" applyAlignment="1"/>
    <xf numFmtId="0" fontId="4" fillId="0" borderId="0" xfId="0" applyFont="1" applyFill="1" applyAlignment="1">
      <alignment horizontal="right" vertical="center"/>
    </xf>
    <xf numFmtId="178" fontId="12" fillId="0" borderId="0" xfId="49" applyNumberFormat="1" applyFont="1" applyFill="1" applyBorder="1" applyAlignment="1">
      <alignment horizontal="right"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43" fontId="4" fillId="0" borderId="0" xfId="0" applyNumberFormat="1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/>
    <xf numFmtId="181" fontId="4" fillId="0" borderId="0" xfId="0" applyNumberFormat="1" applyFont="1" applyFill="1" applyAlignment="1">
      <alignment vertical="center"/>
    </xf>
    <xf numFmtId="43" fontId="12" fillId="0" borderId="0" xfId="49" applyNumberFormat="1" applyFont="1" applyFill="1" applyAlignment="1">
      <alignment horizontal="center" vertical="center"/>
    </xf>
    <xf numFmtId="182" fontId="8" fillId="0" borderId="1" xfId="49" applyNumberFormat="1" applyFont="1" applyFill="1" applyBorder="1" applyAlignment="1">
      <alignment horizontal="center" vertical="center" wrapText="1"/>
    </xf>
    <xf numFmtId="43" fontId="12" fillId="0" borderId="0" xfId="49" applyNumberFormat="1" applyFont="1" applyFill="1" applyAlignment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43" fontId="8" fillId="0" borderId="0" xfId="49" applyNumberFormat="1" applyFont="1" applyFill="1" applyAlignment="1">
      <alignment vertical="center" wrapText="1"/>
    </xf>
    <xf numFmtId="0" fontId="8" fillId="0" borderId="0" xfId="49" applyFont="1" applyFill="1" applyAlignment="1">
      <alignment vertical="center" wrapText="1"/>
    </xf>
    <xf numFmtId="43" fontId="12" fillId="0" borderId="0" xfId="49" applyNumberFormat="1" applyFont="1" applyFill="1" applyAlignment="1">
      <alignment horizontal="right" vertical="center" wrapText="1"/>
    </xf>
    <xf numFmtId="43" fontId="12" fillId="0" borderId="5" xfId="49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3" fontId="12" fillId="0" borderId="0" xfId="49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7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Fill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43" fontId="6" fillId="0" borderId="0" xfId="0" applyNumberFormat="1" applyFont="1" applyFill="1" applyAlignment="1">
      <alignment horizontal="center" vertical="center"/>
    </xf>
    <xf numFmtId="43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43" fontId="7" fillId="0" borderId="0" xfId="0" applyNumberFormat="1" applyFont="1" applyFill="1" applyAlignment="1">
      <alignment vertical="center"/>
    </xf>
    <xf numFmtId="0" fontId="8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3" fontId="3" fillId="0" borderId="1" xfId="0" applyNumberFormat="1" applyFont="1" applyFill="1" applyBorder="1" applyAlignment="1" applyProtection="1">
      <alignment horizontal="center" vertical="center" wrapText="1"/>
    </xf>
    <xf numFmtId="43" fontId="3" fillId="0" borderId="6" xfId="0" applyNumberFormat="1" applyFont="1" applyFill="1" applyBorder="1" applyAlignment="1" applyProtection="1">
      <alignment horizontal="center" vertical="center" wrapText="1"/>
    </xf>
    <xf numFmtId="43" fontId="3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>
      <alignment horizontal="left" vertical="center" wrapText="1"/>
    </xf>
    <xf numFmtId="0" fontId="8" fillId="0" borderId="4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2" xfId="5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12" fillId="0" borderId="1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43" fontId="18" fillId="0" borderId="0" xfId="0" applyNumberFormat="1" applyFont="1" applyFill="1" applyBorder="1" applyAlignment="1">
      <alignment vertical="center"/>
    </xf>
    <xf numFmtId="43" fontId="5" fillId="0" borderId="0" xfId="0" applyNumberFormat="1" applyFont="1" applyFill="1" applyAlignment="1">
      <alignment horizontal="left" vertical="center" wrapText="1"/>
    </xf>
    <xf numFmtId="43" fontId="6" fillId="0" borderId="0" xfId="0" applyNumberFormat="1" applyFont="1" applyFill="1" applyAlignment="1">
      <alignment horizontal="left" vertical="center" wrapText="1"/>
    </xf>
    <xf numFmtId="43" fontId="7" fillId="0" borderId="0" xfId="0" applyNumberFormat="1" applyFont="1" applyFill="1" applyAlignment="1">
      <alignment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182" fontId="19" fillId="0" borderId="0" xfId="0" applyNumberFormat="1" applyFont="1" applyFill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182" fontId="6" fillId="0" borderId="0" xfId="49" applyNumberFormat="1" applyFont="1" applyFill="1" applyBorder="1" applyAlignment="1">
      <alignment horizontal="center" vertical="center" wrapText="1"/>
    </xf>
    <xf numFmtId="0" fontId="21" fillId="0" borderId="0" xfId="49" applyFont="1" applyFill="1" applyAlignment="1">
      <alignment horizontal="left" vertical="center" wrapText="1"/>
    </xf>
    <xf numFmtId="182" fontId="21" fillId="0" borderId="0" xfId="49" applyNumberFormat="1" applyFont="1" applyFill="1" applyAlignment="1">
      <alignment horizontal="left" vertical="center" wrapText="1"/>
    </xf>
    <xf numFmtId="0" fontId="19" fillId="0" borderId="0" xfId="49" applyFont="1" applyFill="1" applyBorder="1" applyAlignment="1">
      <alignment horizontal="center" vertical="center" wrapText="1"/>
    </xf>
    <xf numFmtId="182" fontId="19" fillId="0" borderId="0" xfId="49" applyNumberFormat="1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horizontal="center" vertical="center" wrapText="1"/>
    </xf>
    <xf numFmtId="182" fontId="22" fillId="0" borderId="1" xfId="49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83" fontId="20" fillId="0" borderId="1" xfId="0" applyNumberFormat="1" applyFont="1" applyFill="1" applyBorder="1" applyAlignment="1">
      <alignment horizontal="center" vertical="center" wrapText="1"/>
    </xf>
    <xf numFmtId="184" fontId="19" fillId="0" borderId="0" xfId="49" applyNumberFormat="1" applyFont="1" applyFill="1" applyBorder="1" applyAlignment="1">
      <alignment horizontal="center" vertical="center" wrapText="1"/>
    </xf>
    <xf numFmtId="182" fontId="19" fillId="0" borderId="5" xfId="49" applyNumberFormat="1" applyFont="1" applyFill="1" applyBorder="1" applyAlignment="1">
      <alignment horizontal="center" vertical="center" wrapText="1"/>
    </xf>
    <xf numFmtId="0" fontId="19" fillId="0" borderId="0" xfId="49" applyFont="1" applyFill="1" applyAlignment="1">
      <alignment horizontal="center" vertical="center" wrapText="1"/>
    </xf>
    <xf numFmtId="184" fontId="22" fillId="0" borderId="1" xfId="49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82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0" fontId="19" fillId="0" borderId="0" xfId="3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zoomScale="80" zoomScaleNormal="80" workbookViewId="0">
      <pane ySplit="1" topLeftCell="A26" activePane="bottomLeft" state="frozen"/>
      <selection/>
      <selection pane="bottomLeft" activeCell="A35" sqref="$A35:$XFD35"/>
    </sheetView>
  </sheetViews>
  <sheetFormatPr defaultColWidth="9" defaultRowHeight="13.5"/>
  <cols>
    <col min="1" max="1" width="5.25" style="189" customWidth="1"/>
    <col min="2" max="2" width="12.5083333333333" style="189" customWidth="1"/>
    <col min="3" max="3" width="20.375" style="189" customWidth="1"/>
    <col min="4" max="4" width="9" style="189"/>
    <col min="5" max="5" width="6.625" style="189" customWidth="1"/>
    <col min="6" max="6" width="11.5083333333333" style="189"/>
    <col min="7" max="7" width="10.25" style="191" customWidth="1"/>
    <col min="8" max="8" width="12" style="191" customWidth="1"/>
    <col min="9" max="10" width="11.5083333333333" style="189"/>
    <col min="11" max="11" width="12" style="189" customWidth="1"/>
    <col min="12" max="12" width="12" style="191" customWidth="1"/>
    <col min="13" max="13" width="11.375" style="191" customWidth="1"/>
    <col min="14" max="14" width="11.125" style="191" customWidth="1"/>
    <col min="15" max="15" width="12.375" style="191" customWidth="1"/>
    <col min="16" max="16" width="14.6583333333333" style="189" customWidth="1"/>
    <col min="17" max="17" width="13.1083333333333" style="189" customWidth="1"/>
    <col min="18" max="18" width="7" style="189" customWidth="1"/>
    <col min="19" max="19" width="11.125" style="189"/>
    <col min="20" max="16384" width="9" style="189"/>
  </cols>
  <sheetData>
    <row r="1" s="189" customFormat="1" ht="25" customHeight="1" spans="1:16">
      <c r="A1" s="192" t="s">
        <v>0</v>
      </c>
      <c r="B1" s="193"/>
      <c r="C1" s="193"/>
      <c r="D1" s="192"/>
      <c r="E1" s="192"/>
      <c r="F1" s="192"/>
      <c r="G1" s="193"/>
      <c r="H1" s="193"/>
      <c r="I1" s="192"/>
      <c r="J1" s="192"/>
      <c r="K1" s="192"/>
      <c r="L1" s="193"/>
      <c r="M1" s="193"/>
      <c r="N1" s="193"/>
      <c r="O1" s="193"/>
      <c r="P1" s="192"/>
    </row>
    <row r="2" s="189" customFormat="1" ht="18" customHeight="1" spans="1:18">
      <c r="A2" s="194" t="s">
        <v>1</v>
      </c>
      <c r="B2" s="195"/>
      <c r="C2" s="195"/>
      <c r="D2" s="194"/>
      <c r="E2" s="194"/>
      <c r="F2" s="194"/>
      <c r="G2" s="195"/>
      <c r="H2" s="195"/>
      <c r="I2" s="194"/>
      <c r="J2" s="194"/>
      <c r="K2" s="194"/>
      <c r="L2" s="195"/>
      <c r="M2" s="195"/>
      <c r="N2" s="195"/>
      <c r="O2" s="195"/>
      <c r="P2" s="194"/>
      <c r="Q2" s="194"/>
      <c r="R2" s="194"/>
    </row>
    <row r="3" s="189" customFormat="1" ht="15.75" customHeight="1" spans="1:16">
      <c r="A3" s="196"/>
      <c r="B3" s="197"/>
      <c r="C3" s="197"/>
      <c r="D3" s="196"/>
      <c r="E3" s="196"/>
      <c r="F3" s="196"/>
      <c r="G3" s="197"/>
      <c r="H3" s="197"/>
      <c r="I3" s="196"/>
      <c r="J3" s="196"/>
      <c r="K3" s="203"/>
      <c r="L3" s="197"/>
      <c r="M3" s="197"/>
      <c r="N3" s="204" t="s">
        <v>2</v>
      </c>
      <c r="O3" s="204"/>
      <c r="P3" s="205"/>
    </row>
    <row r="4" s="190" customFormat="1" ht="24" customHeight="1" spans="1:18">
      <c r="A4" s="198" t="s">
        <v>3</v>
      </c>
      <c r="B4" s="199" t="s">
        <v>4</v>
      </c>
      <c r="C4" s="199" t="s">
        <v>5</v>
      </c>
      <c r="D4" s="198" t="s">
        <v>6</v>
      </c>
      <c r="E4" s="198" t="s">
        <v>7</v>
      </c>
      <c r="F4" s="198" t="s">
        <v>8</v>
      </c>
      <c r="G4" s="199" t="s">
        <v>9</v>
      </c>
      <c r="H4" s="199" t="s">
        <v>10</v>
      </c>
      <c r="I4" s="198" t="s">
        <v>11</v>
      </c>
      <c r="J4" s="198" t="s">
        <v>12</v>
      </c>
      <c r="K4" s="206" t="s">
        <v>13</v>
      </c>
      <c r="L4" s="199" t="s">
        <v>14</v>
      </c>
      <c r="M4" s="199"/>
      <c r="N4" s="199"/>
      <c r="O4" s="199"/>
      <c r="P4" s="198" t="s">
        <v>15</v>
      </c>
      <c r="Q4" s="209" t="s">
        <v>16</v>
      </c>
      <c r="R4" s="209" t="s">
        <v>17</v>
      </c>
    </row>
    <row r="5" s="190" customFormat="1" ht="24" customHeight="1" spans="1:18">
      <c r="A5" s="198"/>
      <c r="B5" s="199"/>
      <c r="C5" s="199"/>
      <c r="D5" s="198"/>
      <c r="E5" s="198"/>
      <c r="F5" s="198"/>
      <c r="G5" s="199"/>
      <c r="H5" s="199"/>
      <c r="I5" s="198"/>
      <c r="J5" s="198"/>
      <c r="K5" s="206"/>
      <c r="L5" s="199" t="s">
        <v>18</v>
      </c>
      <c r="M5" s="199" t="s">
        <v>19</v>
      </c>
      <c r="N5" s="199" t="s">
        <v>20</v>
      </c>
      <c r="O5" s="199" t="s">
        <v>21</v>
      </c>
      <c r="P5" s="198"/>
      <c r="Q5" s="209"/>
      <c r="R5" s="209"/>
    </row>
    <row r="6" s="190" customFormat="1" ht="27" customHeight="1" spans="1:18">
      <c r="A6" s="200">
        <v>1</v>
      </c>
      <c r="B6" s="201" t="s">
        <v>22</v>
      </c>
      <c r="C6" s="201" t="s">
        <v>23</v>
      </c>
      <c r="D6" s="201" t="s">
        <v>24</v>
      </c>
      <c r="E6" s="201">
        <v>16</v>
      </c>
      <c r="F6" s="201">
        <v>178.69</v>
      </c>
      <c r="G6" s="201">
        <v>174222.75</v>
      </c>
      <c r="H6" s="202">
        <v>22648.96</v>
      </c>
      <c r="I6" s="207">
        <v>45017</v>
      </c>
      <c r="J6" s="207">
        <v>45291</v>
      </c>
      <c r="K6" s="201">
        <v>0</v>
      </c>
      <c r="L6" s="201">
        <v>6794.69</v>
      </c>
      <c r="M6" s="201">
        <v>6794.69</v>
      </c>
      <c r="N6" s="201">
        <v>9059.58</v>
      </c>
      <c r="O6" s="208">
        <f t="shared" ref="O6:O69" si="0">L6+M6+N6</f>
        <v>22648.96</v>
      </c>
      <c r="P6" s="200" t="s">
        <v>25</v>
      </c>
      <c r="Q6" s="201" t="s">
        <v>26</v>
      </c>
      <c r="R6" s="201" t="s">
        <v>27</v>
      </c>
    </row>
    <row r="7" s="190" customFormat="1" ht="27" customHeight="1" spans="1:19">
      <c r="A7" s="200">
        <v>2</v>
      </c>
      <c r="B7" s="201" t="s">
        <v>28</v>
      </c>
      <c r="C7" s="201" t="s">
        <v>23</v>
      </c>
      <c r="D7" s="201" t="s">
        <v>29</v>
      </c>
      <c r="E7" s="201">
        <v>8</v>
      </c>
      <c r="F7" s="201">
        <v>313</v>
      </c>
      <c r="G7" s="201">
        <v>305175</v>
      </c>
      <c r="H7" s="202">
        <v>39672.75</v>
      </c>
      <c r="I7" s="207">
        <v>45017</v>
      </c>
      <c r="J7" s="207">
        <v>45291</v>
      </c>
      <c r="K7" s="201">
        <v>3967.28</v>
      </c>
      <c r="L7" s="201">
        <v>11901.83</v>
      </c>
      <c r="M7" s="201">
        <v>11901.83</v>
      </c>
      <c r="N7" s="201">
        <v>11901.81</v>
      </c>
      <c r="O7" s="208">
        <f t="shared" si="0"/>
        <v>35705.47</v>
      </c>
      <c r="P7" s="200"/>
      <c r="Q7" s="201" t="s">
        <v>26</v>
      </c>
      <c r="R7" s="201" t="s">
        <v>27</v>
      </c>
      <c r="S7" s="210"/>
    </row>
    <row r="8" s="190" customFormat="1" ht="27" customHeight="1" spans="1:18">
      <c r="A8" s="200">
        <v>3</v>
      </c>
      <c r="B8" s="201" t="s">
        <v>30</v>
      </c>
      <c r="C8" s="201" t="s">
        <v>23</v>
      </c>
      <c r="D8" s="201" t="s">
        <v>31</v>
      </c>
      <c r="E8" s="201">
        <v>9</v>
      </c>
      <c r="F8" s="201">
        <v>265</v>
      </c>
      <c r="G8" s="201">
        <v>258375</v>
      </c>
      <c r="H8" s="202">
        <v>33588.75</v>
      </c>
      <c r="I8" s="207">
        <v>45017</v>
      </c>
      <c r="J8" s="207">
        <v>45291</v>
      </c>
      <c r="K8" s="201">
        <v>3358.88</v>
      </c>
      <c r="L8" s="201">
        <v>10076.63</v>
      </c>
      <c r="M8" s="201">
        <v>10076.63</v>
      </c>
      <c r="N8" s="201">
        <v>10076.61</v>
      </c>
      <c r="O8" s="208">
        <f t="shared" si="0"/>
        <v>30229.87</v>
      </c>
      <c r="P8" s="200"/>
      <c r="Q8" s="201" t="s">
        <v>32</v>
      </c>
      <c r="R8" s="201" t="s">
        <v>27</v>
      </c>
    </row>
    <row r="9" s="190" customFormat="1" ht="27" customHeight="1" spans="1:18">
      <c r="A9" s="200">
        <v>4</v>
      </c>
      <c r="B9" s="201" t="s">
        <v>33</v>
      </c>
      <c r="C9" s="201" t="s">
        <v>23</v>
      </c>
      <c r="D9" s="201" t="s">
        <v>34</v>
      </c>
      <c r="E9" s="201">
        <v>29</v>
      </c>
      <c r="F9" s="201">
        <v>800.68</v>
      </c>
      <c r="G9" s="201">
        <v>780663</v>
      </c>
      <c r="H9" s="202">
        <v>101486.19</v>
      </c>
      <c r="I9" s="207">
        <v>45017</v>
      </c>
      <c r="J9" s="207">
        <v>45291</v>
      </c>
      <c r="K9" s="201">
        <v>0</v>
      </c>
      <c r="L9" s="201">
        <v>30445.86</v>
      </c>
      <c r="M9" s="201">
        <v>30445.86</v>
      </c>
      <c r="N9" s="201">
        <v>40594.47</v>
      </c>
      <c r="O9" s="208">
        <f t="shared" si="0"/>
        <v>101486.19</v>
      </c>
      <c r="P9" s="200" t="s">
        <v>25</v>
      </c>
      <c r="Q9" s="201" t="s">
        <v>35</v>
      </c>
      <c r="R9" s="201" t="s">
        <v>27</v>
      </c>
    </row>
    <row r="10" s="190" customFormat="1" ht="27" customHeight="1" spans="1:18">
      <c r="A10" s="200">
        <v>5</v>
      </c>
      <c r="B10" s="201" t="s">
        <v>36</v>
      </c>
      <c r="C10" s="201" t="s">
        <v>23</v>
      </c>
      <c r="D10" s="201" t="s">
        <v>37</v>
      </c>
      <c r="E10" s="201">
        <v>429</v>
      </c>
      <c r="F10" s="201">
        <v>35776</v>
      </c>
      <c r="G10" s="201">
        <v>34881600</v>
      </c>
      <c r="H10" s="202">
        <v>4534608</v>
      </c>
      <c r="I10" s="207">
        <v>45017</v>
      </c>
      <c r="J10" s="207">
        <v>45291</v>
      </c>
      <c r="K10" s="201">
        <v>453460.8</v>
      </c>
      <c r="L10" s="201">
        <v>1360382.4</v>
      </c>
      <c r="M10" s="201">
        <v>1360382.4</v>
      </c>
      <c r="N10" s="201">
        <v>1360382.4</v>
      </c>
      <c r="O10" s="208">
        <f t="shared" si="0"/>
        <v>4081147.2</v>
      </c>
      <c r="P10" s="200"/>
      <c r="Q10" s="201" t="s">
        <v>35</v>
      </c>
      <c r="R10" s="201" t="s">
        <v>27</v>
      </c>
    </row>
    <row r="11" s="190" customFormat="1" ht="27" customHeight="1" spans="1:18">
      <c r="A11" s="200">
        <v>6</v>
      </c>
      <c r="B11" s="201" t="s">
        <v>38</v>
      </c>
      <c r="C11" s="201" t="s">
        <v>23</v>
      </c>
      <c r="D11" s="201" t="s">
        <v>39</v>
      </c>
      <c r="E11" s="201">
        <v>196</v>
      </c>
      <c r="F11" s="201">
        <v>12475.18</v>
      </c>
      <c r="G11" s="201">
        <v>12163300.5</v>
      </c>
      <c r="H11" s="202">
        <v>1581229.07</v>
      </c>
      <c r="I11" s="207">
        <v>45017</v>
      </c>
      <c r="J11" s="207">
        <v>45291</v>
      </c>
      <c r="K11" s="201">
        <v>158122.91</v>
      </c>
      <c r="L11" s="201">
        <v>474368.72</v>
      </c>
      <c r="M11" s="201">
        <v>474368.72</v>
      </c>
      <c r="N11" s="201">
        <v>474368.72</v>
      </c>
      <c r="O11" s="208">
        <f t="shared" si="0"/>
        <v>1423106.16</v>
      </c>
      <c r="P11" s="200"/>
      <c r="Q11" s="201" t="s">
        <v>40</v>
      </c>
      <c r="R11" s="201" t="s">
        <v>27</v>
      </c>
    </row>
    <row r="12" s="190" customFormat="1" ht="41" customHeight="1" spans="1:18">
      <c r="A12" s="200">
        <v>7</v>
      </c>
      <c r="B12" s="201" t="s">
        <v>41</v>
      </c>
      <c r="C12" s="201" t="s">
        <v>23</v>
      </c>
      <c r="D12" s="201" t="s">
        <v>42</v>
      </c>
      <c r="E12" s="201">
        <v>4</v>
      </c>
      <c r="F12" s="201">
        <v>51.51</v>
      </c>
      <c r="G12" s="201">
        <v>49835.925</v>
      </c>
      <c r="H12" s="202">
        <v>6478.67</v>
      </c>
      <c r="I12" s="207">
        <v>45027</v>
      </c>
      <c r="J12" s="207">
        <v>45291</v>
      </c>
      <c r="K12" s="201">
        <v>0</v>
      </c>
      <c r="L12" s="201">
        <v>1943.6</v>
      </c>
      <c r="M12" s="201">
        <v>1943.6</v>
      </c>
      <c r="N12" s="201">
        <v>2591.47</v>
      </c>
      <c r="O12" s="208">
        <f t="shared" si="0"/>
        <v>6478.67</v>
      </c>
      <c r="P12" s="200" t="s">
        <v>25</v>
      </c>
      <c r="Q12" s="201" t="s">
        <v>43</v>
      </c>
      <c r="R12" s="201" t="s">
        <v>27</v>
      </c>
    </row>
    <row r="13" s="190" customFormat="1" ht="27" customHeight="1" spans="1:18">
      <c r="A13" s="200">
        <v>8</v>
      </c>
      <c r="B13" s="201" t="s">
        <v>44</v>
      </c>
      <c r="C13" s="201" t="s">
        <v>23</v>
      </c>
      <c r="D13" s="201" t="s">
        <v>45</v>
      </c>
      <c r="E13" s="201">
        <v>66</v>
      </c>
      <c r="F13" s="201">
        <v>1390.14</v>
      </c>
      <c r="G13" s="201">
        <v>1344960.45</v>
      </c>
      <c r="H13" s="202">
        <v>174844.86</v>
      </c>
      <c r="I13" s="207">
        <v>45027</v>
      </c>
      <c r="J13" s="207">
        <v>45291</v>
      </c>
      <c r="K13" s="201">
        <v>0</v>
      </c>
      <c r="L13" s="201">
        <v>52453.46</v>
      </c>
      <c r="M13" s="201">
        <v>52453.46</v>
      </c>
      <c r="N13" s="201">
        <v>69937.94</v>
      </c>
      <c r="O13" s="208">
        <f t="shared" si="0"/>
        <v>174844.86</v>
      </c>
      <c r="P13" s="200" t="s">
        <v>25</v>
      </c>
      <c r="Q13" s="201" t="s">
        <v>40</v>
      </c>
      <c r="R13" s="201" t="s">
        <v>27</v>
      </c>
    </row>
    <row r="14" s="190" customFormat="1" ht="27" customHeight="1" spans="1:18">
      <c r="A14" s="200">
        <v>9</v>
      </c>
      <c r="B14" s="201" t="s">
        <v>46</v>
      </c>
      <c r="C14" s="201" t="s">
        <v>23</v>
      </c>
      <c r="D14" s="201" t="s">
        <v>47</v>
      </c>
      <c r="E14" s="201">
        <v>35</v>
      </c>
      <c r="F14" s="201">
        <v>422.11</v>
      </c>
      <c r="G14" s="201">
        <v>408391.425</v>
      </c>
      <c r="H14" s="202">
        <v>53090.89</v>
      </c>
      <c r="I14" s="207">
        <v>45027</v>
      </c>
      <c r="J14" s="207">
        <v>45291</v>
      </c>
      <c r="K14" s="201">
        <v>0</v>
      </c>
      <c r="L14" s="201">
        <v>15927.27</v>
      </c>
      <c r="M14" s="201">
        <v>15927.27</v>
      </c>
      <c r="N14" s="201">
        <v>21236.35</v>
      </c>
      <c r="O14" s="208">
        <f t="shared" si="0"/>
        <v>53090.89</v>
      </c>
      <c r="P14" s="200" t="s">
        <v>25</v>
      </c>
      <c r="Q14" s="201" t="s">
        <v>32</v>
      </c>
      <c r="R14" s="201" t="s">
        <v>27</v>
      </c>
    </row>
    <row r="15" s="190" customFormat="1" ht="27" customHeight="1" spans="1:18">
      <c r="A15" s="200">
        <v>10</v>
      </c>
      <c r="B15" s="200" t="s">
        <v>48</v>
      </c>
      <c r="C15" s="200" t="s">
        <v>23</v>
      </c>
      <c r="D15" s="200" t="s">
        <v>49</v>
      </c>
      <c r="E15" s="200">
        <v>2</v>
      </c>
      <c r="F15" s="200">
        <v>33.33</v>
      </c>
      <c r="G15" s="200">
        <v>31996.8</v>
      </c>
      <c r="H15" s="202">
        <v>4159.58</v>
      </c>
      <c r="I15" s="207">
        <v>45037</v>
      </c>
      <c r="J15" s="207">
        <v>45291</v>
      </c>
      <c r="K15" s="200">
        <v>0</v>
      </c>
      <c r="L15" s="200">
        <v>1247.87</v>
      </c>
      <c r="M15" s="200">
        <v>1247.87</v>
      </c>
      <c r="N15" s="200">
        <v>1663.84</v>
      </c>
      <c r="O15" s="208">
        <f t="shared" si="0"/>
        <v>4159.58</v>
      </c>
      <c r="P15" s="200" t="s">
        <v>25</v>
      </c>
      <c r="Q15" s="200" t="s">
        <v>50</v>
      </c>
      <c r="R15" s="201" t="s">
        <v>27</v>
      </c>
    </row>
    <row r="16" s="190" customFormat="1" ht="27" customHeight="1" spans="1:18">
      <c r="A16" s="200">
        <v>11</v>
      </c>
      <c r="B16" s="201" t="s">
        <v>51</v>
      </c>
      <c r="C16" s="201" t="s">
        <v>23</v>
      </c>
      <c r="D16" s="201" t="s">
        <v>52</v>
      </c>
      <c r="E16" s="201">
        <v>18</v>
      </c>
      <c r="F16" s="201">
        <v>759</v>
      </c>
      <c r="G16" s="201">
        <v>728640</v>
      </c>
      <c r="H16" s="202">
        <v>94723.2</v>
      </c>
      <c r="I16" s="207">
        <v>45037</v>
      </c>
      <c r="J16" s="207">
        <v>45291</v>
      </c>
      <c r="K16" s="201">
        <v>9472.32</v>
      </c>
      <c r="L16" s="201">
        <v>28416.96</v>
      </c>
      <c r="M16" s="201">
        <v>28416.96</v>
      </c>
      <c r="N16" s="201">
        <v>28416.96</v>
      </c>
      <c r="O16" s="208">
        <f t="shared" si="0"/>
        <v>85250.88</v>
      </c>
      <c r="P16" s="200"/>
      <c r="Q16" s="201" t="s">
        <v>53</v>
      </c>
      <c r="R16" s="201" t="s">
        <v>27</v>
      </c>
    </row>
    <row r="17" s="190" customFormat="1" ht="27" customHeight="1" spans="1:18">
      <c r="A17" s="200">
        <v>12</v>
      </c>
      <c r="B17" s="201" t="s">
        <v>54</v>
      </c>
      <c r="C17" s="201" t="s">
        <v>23</v>
      </c>
      <c r="D17" s="201" t="s">
        <v>55</v>
      </c>
      <c r="E17" s="201">
        <v>24</v>
      </c>
      <c r="F17" s="201">
        <v>258.58</v>
      </c>
      <c r="G17" s="201">
        <v>248236.8</v>
      </c>
      <c r="H17" s="202">
        <v>32270.78</v>
      </c>
      <c r="I17" s="207">
        <v>45037</v>
      </c>
      <c r="J17" s="207">
        <v>45291</v>
      </c>
      <c r="K17" s="201">
        <v>0</v>
      </c>
      <c r="L17" s="201">
        <v>9681.23</v>
      </c>
      <c r="M17" s="201">
        <v>9681.23</v>
      </c>
      <c r="N17" s="201">
        <v>12908.32</v>
      </c>
      <c r="O17" s="208">
        <f t="shared" si="0"/>
        <v>32270.78</v>
      </c>
      <c r="P17" s="200" t="s">
        <v>25</v>
      </c>
      <c r="Q17" s="201" t="s">
        <v>56</v>
      </c>
      <c r="R17" s="201" t="s">
        <v>27</v>
      </c>
    </row>
    <row r="18" s="190" customFormat="1" ht="27" customHeight="1" spans="1:18">
      <c r="A18" s="200">
        <v>13</v>
      </c>
      <c r="B18" s="201" t="s">
        <v>57</v>
      </c>
      <c r="C18" s="201" t="s">
        <v>23</v>
      </c>
      <c r="D18" s="201" t="s">
        <v>58</v>
      </c>
      <c r="E18" s="201">
        <v>33</v>
      </c>
      <c r="F18" s="201">
        <v>530.17</v>
      </c>
      <c r="G18" s="201">
        <v>508963.2</v>
      </c>
      <c r="H18" s="202">
        <v>66165.22</v>
      </c>
      <c r="I18" s="207">
        <v>45037</v>
      </c>
      <c r="J18" s="207">
        <v>45291</v>
      </c>
      <c r="K18" s="201">
        <v>0</v>
      </c>
      <c r="L18" s="201">
        <v>19849.57</v>
      </c>
      <c r="M18" s="201">
        <v>19849.57</v>
      </c>
      <c r="N18" s="201">
        <v>26466.08</v>
      </c>
      <c r="O18" s="208">
        <f t="shared" si="0"/>
        <v>66165.22</v>
      </c>
      <c r="P18" s="200" t="s">
        <v>25</v>
      </c>
      <c r="Q18" s="201" t="s">
        <v>59</v>
      </c>
      <c r="R18" s="201" t="s">
        <v>27</v>
      </c>
    </row>
    <row r="19" s="190" customFormat="1" ht="27" customHeight="1" spans="1:18">
      <c r="A19" s="200">
        <v>14</v>
      </c>
      <c r="B19" s="201" t="s">
        <v>60</v>
      </c>
      <c r="C19" s="201" t="s">
        <v>23</v>
      </c>
      <c r="D19" s="201" t="s">
        <v>61</v>
      </c>
      <c r="E19" s="201">
        <v>44</v>
      </c>
      <c r="F19" s="201">
        <v>708.96</v>
      </c>
      <c r="G19" s="201">
        <v>680601.6</v>
      </c>
      <c r="H19" s="202">
        <v>88478.21</v>
      </c>
      <c r="I19" s="207">
        <v>45037</v>
      </c>
      <c r="J19" s="207">
        <v>45291</v>
      </c>
      <c r="K19" s="201">
        <v>0</v>
      </c>
      <c r="L19" s="201">
        <v>26543.46</v>
      </c>
      <c r="M19" s="201">
        <v>26543.46</v>
      </c>
      <c r="N19" s="201">
        <v>35391.29</v>
      </c>
      <c r="O19" s="208">
        <f t="shared" si="0"/>
        <v>88478.21</v>
      </c>
      <c r="P19" s="200" t="s">
        <v>25</v>
      </c>
      <c r="Q19" s="201" t="s">
        <v>53</v>
      </c>
      <c r="R19" s="201" t="s">
        <v>27</v>
      </c>
    </row>
    <row r="20" s="190" customFormat="1" ht="27" customHeight="1" spans="1:18">
      <c r="A20" s="200">
        <v>15</v>
      </c>
      <c r="B20" s="201" t="s">
        <v>62</v>
      </c>
      <c r="C20" s="201" t="s">
        <v>23</v>
      </c>
      <c r="D20" s="201" t="s">
        <v>63</v>
      </c>
      <c r="E20" s="201">
        <v>41</v>
      </c>
      <c r="F20" s="201">
        <v>968.87</v>
      </c>
      <c r="G20" s="201">
        <v>930115.2</v>
      </c>
      <c r="H20" s="202">
        <v>120914.98</v>
      </c>
      <c r="I20" s="207">
        <v>45037</v>
      </c>
      <c r="J20" s="207">
        <v>45291</v>
      </c>
      <c r="K20" s="201">
        <v>0</v>
      </c>
      <c r="L20" s="201">
        <v>36274.49</v>
      </c>
      <c r="M20" s="201">
        <v>36274.49</v>
      </c>
      <c r="N20" s="201">
        <v>48366</v>
      </c>
      <c r="O20" s="208">
        <f t="shared" si="0"/>
        <v>120914.98</v>
      </c>
      <c r="P20" s="200" t="s">
        <v>25</v>
      </c>
      <c r="Q20" s="201" t="s">
        <v>64</v>
      </c>
      <c r="R20" s="201" t="s">
        <v>27</v>
      </c>
    </row>
    <row r="21" s="190" customFormat="1" ht="27" customHeight="1" spans="1:18">
      <c r="A21" s="200">
        <v>16</v>
      </c>
      <c r="B21" s="200" t="s">
        <v>65</v>
      </c>
      <c r="C21" s="200" t="s">
        <v>23</v>
      </c>
      <c r="D21" s="200" t="s">
        <v>66</v>
      </c>
      <c r="E21" s="200">
        <v>42</v>
      </c>
      <c r="F21" s="200">
        <v>2624</v>
      </c>
      <c r="G21" s="200">
        <v>2519040</v>
      </c>
      <c r="H21" s="202">
        <v>327475.2</v>
      </c>
      <c r="I21" s="207">
        <v>45037</v>
      </c>
      <c r="J21" s="207">
        <v>45291</v>
      </c>
      <c r="K21" s="200">
        <v>32747.52</v>
      </c>
      <c r="L21" s="200">
        <v>98242.56</v>
      </c>
      <c r="M21" s="200">
        <v>98242.56</v>
      </c>
      <c r="N21" s="200">
        <v>98242.56</v>
      </c>
      <c r="O21" s="208">
        <f t="shared" si="0"/>
        <v>294727.68</v>
      </c>
      <c r="P21" s="200"/>
      <c r="Q21" s="200" t="s">
        <v>64</v>
      </c>
      <c r="R21" s="201" t="s">
        <v>27</v>
      </c>
    </row>
    <row r="22" s="190" customFormat="1" ht="27" customHeight="1" spans="1:18">
      <c r="A22" s="200">
        <v>17</v>
      </c>
      <c r="B22" s="201" t="s">
        <v>67</v>
      </c>
      <c r="C22" s="201" t="s">
        <v>23</v>
      </c>
      <c r="D22" s="201" t="s">
        <v>68</v>
      </c>
      <c r="E22" s="201">
        <v>12</v>
      </c>
      <c r="F22" s="201">
        <v>637</v>
      </c>
      <c r="G22" s="201">
        <v>611520</v>
      </c>
      <c r="H22" s="202">
        <v>79497.6</v>
      </c>
      <c r="I22" s="207">
        <v>45037</v>
      </c>
      <c r="J22" s="207">
        <v>45291</v>
      </c>
      <c r="K22" s="201">
        <v>7949.76</v>
      </c>
      <c r="L22" s="201">
        <v>23849.28</v>
      </c>
      <c r="M22" s="201">
        <v>23849.28</v>
      </c>
      <c r="N22" s="201">
        <v>23849.28</v>
      </c>
      <c r="O22" s="208">
        <f t="shared" si="0"/>
        <v>71547.84</v>
      </c>
      <c r="P22" s="200"/>
      <c r="Q22" s="201" t="s">
        <v>40</v>
      </c>
      <c r="R22" s="201" t="s">
        <v>27</v>
      </c>
    </row>
    <row r="23" s="190" customFormat="1" ht="27" customHeight="1" spans="1:18">
      <c r="A23" s="200">
        <v>18</v>
      </c>
      <c r="B23" s="200" t="s">
        <v>69</v>
      </c>
      <c r="C23" s="200" t="s">
        <v>23</v>
      </c>
      <c r="D23" s="200" t="s">
        <v>70</v>
      </c>
      <c r="E23" s="200">
        <v>8</v>
      </c>
      <c r="F23" s="200">
        <v>315</v>
      </c>
      <c r="G23" s="200">
        <v>300037.5</v>
      </c>
      <c r="H23" s="202">
        <v>39004.88</v>
      </c>
      <c r="I23" s="207">
        <v>45047</v>
      </c>
      <c r="J23" s="207">
        <v>45291</v>
      </c>
      <c r="K23" s="200">
        <v>3900.49</v>
      </c>
      <c r="L23" s="200">
        <v>11701.46</v>
      </c>
      <c r="M23" s="200">
        <v>11701.46</v>
      </c>
      <c r="N23" s="200">
        <v>11701.47</v>
      </c>
      <c r="O23" s="208">
        <f t="shared" si="0"/>
        <v>35104.39</v>
      </c>
      <c r="P23" s="200"/>
      <c r="Q23" s="200" t="s">
        <v>53</v>
      </c>
      <c r="R23" s="201" t="s">
        <v>27</v>
      </c>
    </row>
    <row r="24" s="190" customFormat="1" ht="27" customHeight="1" spans="1:18">
      <c r="A24" s="200">
        <v>19</v>
      </c>
      <c r="B24" s="200" t="s">
        <v>71</v>
      </c>
      <c r="C24" s="200" t="s">
        <v>23</v>
      </c>
      <c r="D24" s="200" t="s">
        <v>72</v>
      </c>
      <c r="E24" s="200">
        <v>5</v>
      </c>
      <c r="F24" s="200">
        <v>185</v>
      </c>
      <c r="G24" s="200">
        <v>176212.5</v>
      </c>
      <c r="H24" s="202">
        <v>22907.63</v>
      </c>
      <c r="I24" s="207">
        <v>45047</v>
      </c>
      <c r="J24" s="207">
        <v>45291</v>
      </c>
      <c r="K24" s="200">
        <v>2290.76</v>
      </c>
      <c r="L24" s="200">
        <v>6872.29</v>
      </c>
      <c r="M24" s="200">
        <v>6872.29</v>
      </c>
      <c r="N24" s="200">
        <v>6872.29</v>
      </c>
      <c r="O24" s="208">
        <f t="shared" si="0"/>
        <v>20616.87</v>
      </c>
      <c r="P24" s="200"/>
      <c r="Q24" s="200" t="s">
        <v>73</v>
      </c>
      <c r="R24" s="201" t="s">
        <v>27</v>
      </c>
    </row>
    <row r="25" s="190" customFormat="1" ht="27" customHeight="1" spans="1:18">
      <c r="A25" s="200">
        <v>20</v>
      </c>
      <c r="B25" s="201" t="s">
        <v>74</v>
      </c>
      <c r="C25" s="201" t="s">
        <v>23</v>
      </c>
      <c r="D25" s="201" t="s">
        <v>75</v>
      </c>
      <c r="E25" s="201">
        <v>5</v>
      </c>
      <c r="F25" s="201">
        <v>245</v>
      </c>
      <c r="G25" s="201">
        <v>233362.5</v>
      </c>
      <c r="H25" s="202">
        <v>30337.13</v>
      </c>
      <c r="I25" s="207">
        <v>45047</v>
      </c>
      <c r="J25" s="207">
        <v>45291</v>
      </c>
      <c r="K25" s="201">
        <v>3033.71</v>
      </c>
      <c r="L25" s="201">
        <v>9101.14</v>
      </c>
      <c r="M25" s="201">
        <v>9101.14</v>
      </c>
      <c r="N25" s="201">
        <v>9101.14</v>
      </c>
      <c r="O25" s="208">
        <f t="shared" si="0"/>
        <v>27303.42</v>
      </c>
      <c r="P25" s="200"/>
      <c r="Q25" s="201" t="s">
        <v>76</v>
      </c>
      <c r="R25" s="201" t="s">
        <v>27</v>
      </c>
    </row>
    <row r="26" s="190" customFormat="1" ht="27" customHeight="1" spans="1:18">
      <c r="A26" s="200">
        <v>21</v>
      </c>
      <c r="B26" s="200" t="s">
        <v>77</v>
      </c>
      <c r="C26" s="200" t="s">
        <v>23</v>
      </c>
      <c r="D26" s="200" t="s">
        <v>78</v>
      </c>
      <c r="E26" s="200">
        <v>41</v>
      </c>
      <c r="F26" s="200">
        <v>3787</v>
      </c>
      <c r="G26" s="200">
        <v>3607117.5</v>
      </c>
      <c r="H26" s="202">
        <v>468925.28</v>
      </c>
      <c r="I26" s="207">
        <v>45047</v>
      </c>
      <c r="J26" s="207">
        <v>45291</v>
      </c>
      <c r="K26" s="200">
        <v>46892.53</v>
      </c>
      <c r="L26" s="200">
        <v>140677.58</v>
      </c>
      <c r="M26" s="200">
        <v>140677.58</v>
      </c>
      <c r="N26" s="200">
        <v>140677.59</v>
      </c>
      <c r="O26" s="208">
        <f t="shared" si="0"/>
        <v>422032.75</v>
      </c>
      <c r="P26" s="200"/>
      <c r="Q26" s="200" t="s">
        <v>79</v>
      </c>
      <c r="R26" s="201" t="s">
        <v>27</v>
      </c>
    </row>
    <row r="27" s="190" customFormat="1" ht="27" customHeight="1" spans="1:18">
      <c r="A27" s="200">
        <v>22</v>
      </c>
      <c r="B27" s="201" t="s">
        <v>80</v>
      </c>
      <c r="C27" s="201" t="s">
        <v>23</v>
      </c>
      <c r="D27" s="201" t="s">
        <v>81</v>
      </c>
      <c r="E27" s="201">
        <v>17</v>
      </c>
      <c r="F27" s="201">
        <v>661</v>
      </c>
      <c r="G27" s="201">
        <v>629602.5</v>
      </c>
      <c r="H27" s="202">
        <v>81848.33</v>
      </c>
      <c r="I27" s="207">
        <v>45047</v>
      </c>
      <c r="J27" s="207">
        <v>45291</v>
      </c>
      <c r="K27" s="201">
        <v>8184.83</v>
      </c>
      <c r="L27" s="201">
        <v>24554.5</v>
      </c>
      <c r="M27" s="201">
        <v>24554.5</v>
      </c>
      <c r="N27" s="201">
        <v>24554.5</v>
      </c>
      <c r="O27" s="208">
        <f t="shared" si="0"/>
        <v>73663.5</v>
      </c>
      <c r="P27" s="200"/>
      <c r="Q27" s="201" t="s">
        <v>82</v>
      </c>
      <c r="R27" s="201" t="s">
        <v>27</v>
      </c>
    </row>
    <row r="28" s="190" customFormat="1" ht="27" customHeight="1" spans="1:18">
      <c r="A28" s="200">
        <v>23</v>
      </c>
      <c r="B28" s="201" t="s">
        <v>83</v>
      </c>
      <c r="C28" s="201" t="s">
        <v>23</v>
      </c>
      <c r="D28" s="201" t="s">
        <v>84</v>
      </c>
      <c r="E28" s="201">
        <v>5</v>
      </c>
      <c r="F28" s="201">
        <v>310</v>
      </c>
      <c r="G28" s="201">
        <v>276768</v>
      </c>
      <c r="H28" s="202">
        <v>35979.84</v>
      </c>
      <c r="I28" s="207">
        <v>45066</v>
      </c>
      <c r="J28" s="207">
        <v>45291</v>
      </c>
      <c r="K28" s="201">
        <v>3597.98</v>
      </c>
      <c r="L28" s="201">
        <v>10793.95</v>
      </c>
      <c r="M28" s="201">
        <v>10793.95</v>
      </c>
      <c r="N28" s="201">
        <v>10793.96</v>
      </c>
      <c r="O28" s="208">
        <f t="shared" si="0"/>
        <v>32381.86</v>
      </c>
      <c r="P28" s="200"/>
      <c r="Q28" s="201" t="s">
        <v>35</v>
      </c>
      <c r="R28" s="201" t="s">
        <v>27</v>
      </c>
    </row>
    <row r="29" s="190" customFormat="1" ht="27" customHeight="1" spans="1:18">
      <c r="A29" s="200">
        <v>24</v>
      </c>
      <c r="B29" s="201" t="s">
        <v>85</v>
      </c>
      <c r="C29" s="201" t="s">
        <v>23</v>
      </c>
      <c r="D29" s="201" t="s">
        <v>86</v>
      </c>
      <c r="E29" s="201">
        <v>3</v>
      </c>
      <c r="F29" s="201">
        <v>221</v>
      </c>
      <c r="G29" s="201">
        <v>197308.8</v>
      </c>
      <c r="H29" s="202">
        <v>25650.14</v>
      </c>
      <c r="I29" s="207">
        <v>45066</v>
      </c>
      <c r="J29" s="207">
        <v>45291</v>
      </c>
      <c r="K29" s="201">
        <v>2565.01</v>
      </c>
      <c r="L29" s="201">
        <v>7695.04</v>
      </c>
      <c r="M29" s="201">
        <v>7695.04</v>
      </c>
      <c r="N29" s="201">
        <v>7695.05</v>
      </c>
      <c r="O29" s="208">
        <f t="shared" si="0"/>
        <v>23085.13</v>
      </c>
      <c r="P29" s="200"/>
      <c r="Q29" s="201" t="s">
        <v>40</v>
      </c>
      <c r="R29" s="201" t="s">
        <v>27</v>
      </c>
    </row>
    <row r="30" s="190" customFormat="1" ht="27" customHeight="1" spans="1:18">
      <c r="A30" s="200">
        <v>25</v>
      </c>
      <c r="B30" s="200" t="s">
        <v>87</v>
      </c>
      <c r="C30" s="200" t="s">
        <v>23</v>
      </c>
      <c r="D30" s="200" t="s">
        <v>88</v>
      </c>
      <c r="E30" s="200">
        <v>28</v>
      </c>
      <c r="F30" s="200">
        <v>1660</v>
      </c>
      <c r="G30" s="200">
        <v>1482048</v>
      </c>
      <c r="H30" s="202">
        <v>192666.24</v>
      </c>
      <c r="I30" s="207">
        <v>45066</v>
      </c>
      <c r="J30" s="207">
        <v>45291</v>
      </c>
      <c r="K30" s="200">
        <v>19266.62</v>
      </c>
      <c r="L30" s="200">
        <v>57799.87</v>
      </c>
      <c r="M30" s="200">
        <v>57799.87</v>
      </c>
      <c r="N30" s="200">
        <v>57799.88</v>
      </c>
      <c r="O30" s="208">
        <f t="shared" si="0"/>
        <v>173399.62</v>
      </c>
      <c r="P30" s="200"/>
      <c r="Q30" s="200" t="s">
        <v>64</v>
      </c>
      <c r="R30" s="201" t="s">
        <v>27</v>
      </c>
    </row>
    <row r="31" s="190" customFormat="1" ht="27" customHeight="1" spans="1:18">
      <c r="A31" s="200">
        <v>26</v>
      </c>
      <c r="B31" s="200" t="s">
        <v>89</v>
      </c>
      <c r="C31" s="200" t="s">
        <v>23</v>
      </c>
      <c r="D31" s="200" t="s">
        <v>90</v>
      </c>
      <c r="E31" s="200">
        <v>10</v>
      </c>
      <c r="F31" s="200">
        <v>607</v>
      </c>
      <c r="G31" s="200">
        <v>518985</v>
      </c>
      <c r="H31" s="202">
        <v>67468.05</v>
      </c>
      <c r="I31" s="207">
        <v>45078</v>
      </c>
      <c r="J31" s="207">
        <v>45291</v>
      </c>
      <c r="K31" s="200">
        <v>6746.81</v>
      </c>
      <c r="L31" s="200">
        <v>20240.42</v>
      </c>
      <c r="M31" s="200">
        <v>20240.42</v>
      </c>
      <c r="N31" s="200">
        <v>20240.4</v>
      </c>
      <c r="O31" s="208">
        <f t="shared" si="0"/>
        <v>60721.24</v>
      </c>
      <c r="P31" s="200"/>
      <c r="Q31" s="200" t="s">
        <v>91</v>
      </c>
      <c r="R31" s="201" t="s">
        <v>27</v>
      </c>
    </row>
    <row r="32" s="190" customFormat="1" ht="27" customHeight="1" spans="1:18">
      <c r="A32" s="200">
        <v>27</v>
      </c>
      <c r="B32" s="201" t="s">
        <v>92</v>
      </c>
      <c r="C32" s="201" t="s">
        <v>93</v>
      </c>
      <c r="D32" s="201" t="s">
        <v>94</v>
      </c>
      <c r="E32" s="201">
        <v>1</v>
      </c>
      <c r="F32" s="201">
        <v>75</v>
      </c>
      <c r="G32" s="201">
        <v>412500</v>
      </c>
      <c r="H32" s="202">
        <v>85800</v>
      </c>
      <c r="I32" s="207">
        <v>45077</v>
      </c>
      <c r="J32" s="207">
        <v>45382</v>
      </c>
      <c r="K32" s="201">
        <v>15015</v>
      </c>
      <c r="L32" s="201">
        <v>25740</v>
      </c>
      <c r="M32" s="201">
        <v>12870</v>
      </c>
      <c r="N32" s="201">
        <v>32175</v>
      </c>
      <c r="O32" s="208">
        <f t="shared" si="0"/>
        <v>70785</v>
      </c>
      <c r="P32" s="200"/>
      <c r="Q32" s="201" t="s">
        <v>95</v>
      </c>
      <c r="R32" s="201" t="s">
        <v>27</v>
      </c>
    </row>
    <row r="33" s="190" customFormat="1" ht="27" customHeight="1" spans="1:18">
      <c r="A33" s="200">
        <v>28</v>
      </c>
      <c r="B33" s="200" t="s">
        <v>96</v>
      </c>
      <c r="C33" s="200" t="s">
        <v>93</v>
      </c>
      <c r="D33" s="200" t="s">
        <v>97</v>
      </c>
      <c r="E33" s="200">
        <v>1</v>
      </c>
      <c r="F33" s="200">
        <v>10</v>
      </c>
      <c r="G33" s="200">
        <v>55000</v>
      </c>
      <c r="H33" s="202">
        <v>11440</v>
      </c>
      <c r="I33" s="207">
        <v>45077</v>
      </c>
      <c r="J33" s="207">
        <v>45351</v>
      </c>
      <c r="K33" s="200">
        <v>2002</v>
      </c>
      <c r="L33" s="200">
        <v>3432</v>
      </c>
      <c r="M33" s="200">
        <v>1716</v>
      </c>
      <c r="N33" s="200">
        <v>4290</v>
      </c>
      <c r="O33" s="208">
        <f t="shared" si="0"/>
        <v>9438</v>
      </c>
      <c r="P33" s="200"/>
      <c r="Q33" s="200" t="s">
        <v>98</v>
      </c>
      <c r="R33" s="200" t="s">
        <v>99</v>
      </c>
    </row>
    <row r="34" s="190" customFormat="1" ht="27" customHeight="1" spans="1:18">
      <c r="A34" s="200">
        <v>29</v>
      </c>
      <c r="B34" s="201" t="s">
        <v>100</v>
      </c>
      <c r="C34" s="201" t="s">
        <v>93</v>
      </c>
      <c r="D34" s="201" t="s">
        <v>101</v>
      </c>
      <c r="E34" s="201">
        <v>1</v>
      </c>
      <c r="F34" s="201">
        <v>12</v>
      </c>
      <c r="G34" s="201">
        <v>66000</v>
      </c>
      <c r="H34" s="202">
        <v>12672</v>
      </c>
      <c r="I34" s="207">
        <v>45091</v>
      </c>
      <c r="J34" s="207">
        <v>45433</v>
      </c>
      <c r="K34" s="201">
        <v>2217.6</v>
      </c>
      <c r="L34" s="201">
        <v>3801.6</v>
      </c>
      <c r="M34" s="201">
        <v>1900.8</v>
      </c>
      <c r="N34" s="201">
        <v>4752</v>
      </c>
      <c r="O34" s="208">
        <f t="shared" si="0"/>
        <v>10454.4</v>
      </c>
      <c r="P34" s="200"/>
      <c r="Q34" s="201" t="s">
        <v>102</v>
      </c>
      <c r="R34" s="200" t="s">
        <v>99</v>
      </c>
    </row>
    <row r="35" s="190" customFormat="1" ht="27" customHeight="1" spans="1:18">
      <c r="A35" s="200">
        <v>30</v>
      </c>
      <c r="B35" s="201" t="s">
        <v>103</v>
      </c>
      <c r="C35" s="201" t="s">
        <v>93</v>
      </c>
      <c r="D35" s="201" t="s">
        <v>101</v>
      </c>
      <c r="E35" s="201">
        <v>1</v>
      </c>
      <c r="F35" s="201">
        <v>3</v>
      </c>
      <c r="G35" s="201">
        <v>16500</v>
      </c>
      <c r="H35" s="202">
        <v>3432</v>
      </c>
      <c r="I35" s="207">
        <v>45091</v>
      </c>
      <c r="J35" s="207">
        <v>45412</v>
      </c>
      <c r="K35" s="201">
        <v>600.6</v>
      </c>
      <c r="L35" s="201">
        <v>1029.6</v>
      </c>
      <c r="M35" s="201">
        <v>514.8</v>
      </c>
      <c r="N35" s="201">
        <v>1287</v>
      </c>
      <c r="O35" s="208">
        <f t="shared" si="0"/>
        <v>2831.4</v>
      </c>
      <c r="P35" s="200"/>
      <c r="Q35" s="201" t="s">
        <v>102</v>
      </c>
      <c r="R35" s="200" t="s">
        <v>99</v>
      </c>
    </row>
    <row r="36" s="190" customFormat="1" ht="27" customHeight="1" spans="1:18">
      <c r="A36" s="200">
        <v>31</v>
      </c>
      <c r="B36" s="200" t="s">
        <v>104</v>
      </c>
      <c r="C36" s="200" t="s">
        <v>93</v>
      </c>
      <c r="D36" s="200" t="s">
        <v>105</v>
      </c>
      <c r="E36" s="200">
        <v>1</v>
      </c>
      <c r="F36" s="200">
        <v>13</v>
      </c>
      <c r="G36" s="200">
        <v>46800</v>
      </c>
      <c r="H36" s="202">
        <v>8236.8</v>
      </c>
      <c r="I36" s="207">
        <v>45093</v>
      </c>
      <c r="J36" s="207">
        <v>45397</v>
      </c>
      <c r="K36" s="200">
        <v>1441.44</v>
      </c>
      <c r="L36" s="200">
        <v>2471.04</v>
      </c>
      <c r="M36" s="200">
        <v>1235.52</v>
      </c>
      <c r="N36" s="200">
        <v>3088.8</v>
      </c>
      <c r="O36" s="208">
        <f t="shared" si="0"/>
        <v>6795.36</v>
      </c>
      <c r="P36" s="200"/>
      <c r="Q36" s="200" t="s">
        <v>106</v>
      </c>
      <c r="R36" s="200" t="s">
        <v>99</v>
      </c>
    </row>
    <row r="37" s="190" customFormat="1" ht="27" customHeight="1" spans="1:18">
      <c r="A37" s="200">
        <v>32</v>
      </c>
      <c r="B37" s="201" t="s">
        <v>107</v>
      </c>
      <c r="C37" s="201" t="s">
        <v>93</v>
      </c>
      <c r="D37" s="201" t="s">
        <v>108</v>
      </c>
      <c r="E37" s="201">
        <v>1</v>
      </c>
      <c r="F37" s="201">
        <v>12</v>
      </c>
      <c r="G37" s="201">
        <v>43200</v>
      </c>
      <c r="H37" s="202">
        <v>7603.2</v>
      </c>
      <c r="I37" s="207">
        <v>45093</v>
      </c>
      <c r="J37" s="207">
        <v>45412</v>
      </c>
      <c r="K37" s="201">
        <v>1330.56</v>
      </c>
      <c r="L37" s="201">
        <v>2280.96</v>
      </c>
      <c r="M37" s="201">
        <v>1140.48</v>
      </c>
      <c r="N37" s="201">
        <v>2851.2</v>
      </c>
      <c r="O37" s="208">
        <f t="shared" si="0"/>
        <v>6272.64</v>
      </c>
      <c r="P37" s="200"/>
      <c r="Q37" s="201" t="s">
        <v>109</v>
      </c>
      <c r="R37" s="200" t="s">
        <v>99</v>
      </c>
    </row>
    <row r="38" s="190" customFormat="1" ht="27" customHeight="1" spans="1:18">
      <c r="A38" s="200">
        <v>33</v>
      </c>
      <c r="B38" s="201" t="s">
        <v>110</v>
      </c>
      <c r="C38" s="201" t="s">
        <v>93</v>
      </c>
      <c r="D38" s="201" t="s">
        <v>111</v>
      </c>
      <c r="E38" s="201">
        <v>1</v>
      </c>
      <c r="F38" s="201">
        <v>7</v>
      </c>
      <c r="G38" s="201">
        <v>38500</v>
      </c>
      <c r="H38" s="202">
        <v>8008</v>
      </c>
      <c r="I38" s="207">
        <v>45095</v>
      </c>
      <c r="J38" s="207">
        <v>45260</v>
      </c>
      <c r="K38" s="201">
        <v>1401.4</v>
      </c>
      <c r="L38" s="201">
        <v>2402.4</v>
      </c>
      <c r="M38" s="201">
        <v>1201.2</v>
      </c>
      <c r="N38" s="201">
        <v>3003</v>
      </c>
      <c r="O38" s="208">
        <f t="shared" si="0"/>
        <v>6606.6</v>
      </c>
      <c r="P38" s="200"/>
      <c r="Q38" s="201" t="s">
        <v>112</v>
      </c>
      <c r="R38" s="201" t="s">
        <v>27</v>
      </c>
    </row>
    <row r="39" s="190" customFormat="1" ht="27" customHeight="1" spans="1:18">
      <c r="A39" s="200">
        <v>34</v>
      </c>
      <c r="B39" s="201" t="s">
        <v>113</v>
      </c>
      <c r="C39" s="201" t="s">
        <v>93</v>
      </c>
      <c r="D39" s="201" t="s">
        <v>114</v>
      </c>
      <c r="E39" s="201">
        <v>1</v>
      </c>
      <c r="F39" s="201">
        <v>18</v>
      </c>
      <c r="G39" s="201">
        <v>99000</v>
      </c>
      <c r="H39" s="202">
        <v>20592</v>
      </c>
      <c r="I39" s="207">
        <v>45097</v>
      </c>
      <c r="J39" s="207">
        <v>45432</v>
      </c>
      <c r="K39" s="201">
        <v>3603.6</v>
      </c>
      <c r="L39" s="201">
        <v>6177.6</v>
      </c>
      <c r="M39" s="201">
        <v>3088.8</v>
      </c>
      <c r="N39" s="201">
        <v>7722</v>
      </c>
      <c r="O39" s="208">
        <f t="shared" si="0"/>
        <v>16988.4</v>
      </c>
      <c r="P39" s="200"/>
      <c r="Q39" s="201" t="s">
        <v>115</v>
      </c>
      <c r="R39" s="200" t="s">
        <v>99</v>
      </c>
    </row>
    <row r="40" s="190" customFormat="1" ht="27" customHeight="1" spans="1:18">
      <c r="A40" s="200">
        <v>35</v>
      </c>
      <c r="B40" s="201" t="s">
        <v>116</v>
      </c>
      <c r="C40" s="201" t="s">
        <v>93</v>
      </c>
      <c r="D40" s="201" t="s">
        <v>117</v>
      </c>
      <c r="E40" s="201">
        <v>1</v>
      </c>
      <c r="F40" s="201">
        <v>9.9</v>
      </c>
      <c r="G40" s="201">
        <v>54450</v>
      </c>
      <c r="H40" s="202">
        <v>9583.2</v>
      </c>
      <c r="I40" s="207">
        <v>45097</v>
      </c>
      <c r="J40" s="207">
        <v>45412</v>
      </c>
      <c r="K40" s="201">
        <v>1677.06</v>
      </c>
      <c r="L40" s="201">
        <v>2874.96</v>
      </c>
      <c r="M40" s="201">
        <v>1437.48</v>
      </c>
      <c r="N40" s="201">
        <v>3593.7</v>
      </c>
      <c r="O40" s="208">
        <f t="shared" si="0"/>
        <v>7906.14</v>
      </c>
      <c r="P40" s="200"/>
      <c r="Q40" s="201" t="s">
        <v>118</v>
      </c>
      <c r="R40" s="200" t="s">
        <v>99</v>
      </c>
    </row>
    <row r="41" s="190" customFormat="1" ht="27" customHeight="1" spans="1:18">
      <c r="A41" s="200">
        <v>36</v>
      </c>
      <c r="B41" s="200" t="s">
        <v>119</v>
      </c>
      <c r="C41" s="200" t="s">
        <v>93</v>
      </c>
      <c r="D41" s="200" t="s">
        <v>120</v>
      </c>
      <c r="E41" s="200">
        <v>1</v>
      </c>
      <c r="F41" s="200">
        <v>13</v>
      </c>
      <c r="G41" s="200">
        <v>71500</v>
      </c>
      <c r="H41" s="202">
        <v>12584</v>
      </c>
      <c r="I41" s="207">
        <v>45097</v>
      </c>
      <c r="J41" s="207">
        <v>45443</v>
      </c>
      <c r="K41" s="200">
        <v>2202.2</v>
      </c>
      <c r="L41" s="200">
        <v>3775.2</v>
      </c>
      <c r="M41" s="200">
        <v>1887.6</v>
      </c>
      <c r="N41" s="200">
        <v>4719</v>
      </c>
      <c r="O41" s="208">
        <f t="shared" si="0"/>
        <v>10381.8</v>
      </c>
      <c r="P41" s="200"/>
      <c r="Q41" s="200" t="s">
        <v>121</v>
      </c>
      <c r="R41" s="200" t="s">
        <v>99</v>
      </c>
    </row>
    <row r="42" s="190" customFormat="1" ht="27" customHeight="1" spans="1:18">
      <c r="A42" s="200">
        <v>37</v>
      </c>
      <c r="B42" s="201" t="s">
        <v>122</v>
      </c>
      <c r="C42" s="201" t="s">
        <v>93</v>
      </c>
      <c r="D42" s="201" t="s">
        <v>123</v>
      </c>
      <c r="E42" s="201">
        <v>1</v>
      </c>
      <c r="F42" s="201">
        <v>6</v>
      </c>
      <c r="G42" s="201">
        <v>33000</v>
      </c>
      <c r="H42" s="202">
        <v>6864</v>
      </c>
      <c r="I42" s="207">
        <v>45097</v>
      </c>
      <c r="J42" s="207">
        <v>45412</v>
      </c>
      <c r="K42" s="201">
        <v>1201.2</v>
      </c>
      <c r="L42" s="201">
        <v>2059.2</v>
      </c>
      <c r="M42" s="201">
        <v>1029.6</v>
      </c>
      <c r="N42" s="201">
        <v>2574</v>
      </c>
      <c r="O42" s="208">
        <f t="shared" si="0"/>
        <v>5662.8</v>
      </c>
      <c r="P42" s="200"/>
      <c r="Q42" s="201" t="s">
        <v>124</v>
      </c>
      <c r="R42" s="200" t="s">
        <v>99</v>
      </c>
    </row>
    <row r="43" s="190" customFormat="1" ht="27" customHeight="1" spans="1:18">
      <c r="A43" s="200">
        <v>38</v>
      </c>
      <c r="B43" s="201" t="s">
        <v>125</v>
      </c>
      <c r="C43" s="201" t="s">
        <v>93</v>
      </c>
      <c r="D43" s="201" t="s">
        <v>126</v>
      </c>
      <c r="E43" s="201">
        <v>1</v>
      </c>
      <c r="F43" s="201">
        <v>10</v>
      </c>
      <c r="G43" s="201">
        <v>55000</v>
      </c>
      <c r="H43" s="202">
        <v>10560</v>
      </c>
      <c r="I43" s="207">
        <v>45098</v>
      </c>
      <c r="J43" s="207">
        <v>45461</v>
      </c>
      <c r="K43" s="201">
        <v>1848</v>
      </c>
      <c r="L43" s="201">
        <v>3168</v>
      </c>
      <c r="M43" s="201">
        <v>1584</v>
      </c>
      <c r="N43" s="201">
        <v>3960</v>
      </c>
      <c r="O43" s="208">
        <f t="shared" si="0"/>
        <v>8712</v>
      </c>
      <c r="P43" s="200"/>
      <c r="Q43" s="201" t="s">
        <v>127</v>
      </c>
      <c r="R43" s="200" t="s">
        <v>99</v>
      </c>
    </row>
    <row r="44" s="190" customFormat="1" ht="27" customHeight="1" spans="1:18">
      <c r="A44" s="200">
        <v>39</v>
      </c>
      <c r="B44" s="201" t="s">
        <v>128</v>
      </c>
      <c r="C44" s="201" t="s">
        <v>93</v>
      </c>
      <c r="D44" s="201" t="s">
        <v>129</v>
      </c>
      <c r="E44" s="201">
        <v>1</v>
      </c>
      <c r="F44" s="201">
        <v>88</v>
      </c>
      <c r="G44" s="201">
        <v>484000</v>
      </c>
      <c r="H44" s="202">
        <v>85184</v>
      </c>
      <c r="I44" s="207">
        <v>45106</v>
      </c>
      <c r="J44" s="207">
        <v>45443</v>
      </c>
      <c r="K44" s="201">
        <v>14907.2</v>
      </c>
      <c r="L44" s="201">
        <v>25555.2</v>
      </c>
      <c r="M44" s="201">
        <v>12777.6</v>
      </c>
      <c r="N44" s="201">
        <v>31944</v>
      </c>
      <c r="O44" s="208">
        <f t="shared" si="0"/>
        <v>70276.8</v>
      </c>
      <c r="P44" s="200"/>
      <c r="Q44" s="201" t="s">
        <v>130</v>
      </c>
      <c r="R44" s="200" t="s">
        <v>99</v>
      </c>
    </row>
    <row r="45" s="190" customFormat="1" ht="27" customHeight="1" spans="1:18">
      <c r="A45" s="200">
        <v>40</v>
      </c>
      <c r="B45" s="201" t="s">
        <v>131</v>
      </c>
      <c r="C45" s="201" t="s">
        <v>93</v>
      </c>
      <c r="D45" s="201" t="s">
        <v>132</v>
      </c>
      <c r="E45" s="201">
        <v>1</v>
      </c>
      <c r="F45" s="201">
        <v>81</v>
      </c>
      <c r="G45" s="201">
        <v>445500</v>
      </c>
      <c r="H45" s="202">
        <v>78408</v>
      </c>
      <c r="I45" s="207">
        <v>45106</v>
      </c>
      <c r="J45" s="207">
        <v>45443</v>
      </c>
      <c r="K45" s="201">
        <v>13721.4</v>
      </c>
      <c r="L45" s="201">
        <v>23522.4</v>
      </c>
      <c r="M45" s="201">
        <v>11761.2</v>
      </c>
      <c r="N45" s="201">
        <v>29403</v>
      </c>
      <c r="O45" s="208">
        <f t="shared" si="0"/>
        <v>64686.6</v>
      </c>
      <c r="P45" s="200"/>
      <c r="Q45" s="201" t="s">
        <v>133</v>
      </c>
      <c r="R45" s="200" t="s">
        <v>99</v>
      </c>
    </row>
    <row r="46" s="190" customFormat="1" ht="27" customHeight="1" spans="1:18">
      <c r="A46" s="200">
        <v>41</v>
      </c>
      <c r="B46" s="201" t="s">
        <v>134</v>
      </c>
      <c r="C46" s="201" t="s">
        <v>135</v>
      </c>
      <c r="D46" s="201" t="s">
        <v>136</v>
      </c>
      <c r="E46" s="201">
        <v>1</v>
      </c>
      <c r="F46" s="201">
        <v>297</v>
      </c>
      <c r="G46" s="201">
        <v>2950200</v>
      </c>
      <c r="H46" s="202">
        <v>130759.2</v>
      </c>
      <c r="I46" s="207">
        <v>45029</v>
      </c>
      <c r="J46" s="207">
        <v>45394</v>
      </c>
      <c r="K46" s="201">
        <v>26151.84</v>
      </c>
      <c r="L46" s="201">
        <v>0</v>
      </c>
      <c r="M46" s="201">
        <v>52303.68</v>
      </c>
      <c r="N46" s="201">
        <v>52303.68</v>
      </c>
      <c r="O46" s="208">
        <f t="shared" si="0"/>
        <v>104607.36</v>
      </c>
      <c r="P46" s="200"/>
      <c r="Q46" s="201" t="s">
        <v>137</v>
      </c>
      <c r="R46" s="201" t="s">
        <v>27</v>
      </c>
    </row>
    <row r="47" s="190" customFormat="1" ht="48" customHeight="1" spans="1:18">
      <c r="A47" s="200">
        <v>42</v>
      </c>
      <c r="B47" s="200" t="s">
        <v>138</v>
      </c>
      <c r="C47" s="200" t="s">
        <v>139</v>
      </c>
      <c r="D47" s="200" t="s">
        <v>140</v>
      </c>
      <c r="E47" s="200">
        <v>1</v>
      </c>
      <c r="F47" s="200">
        <v>67</v>
      </c>
      <c r="G47" s="200">
        <v>26800</v>
      </c>
      <c r="H47" s="202">
        <v>938</v>
      </c>
      <c r="I47" s="207">
        <v>45090</v>
      </c>
      <c r="J47" s="207">
        <v>45117</v>
      </c>
      <c r="K47" s="200">
        <v>187.6</v>
      </c>
      <c r="L47" s="200">
        <v>422.1</v>
      </c>
      <c r="M47" s="200">
        <v>234.5</v>
      </c>
      <c r="N47" s="200">
        <v>93.8</v>
      </c>
      <c r="O47" s="208">
        <f t="shared" si="0"/>
        <v>750.4</v>
      </c>
      <c r="P47" s="200"/>
      <c r="Q47" s="200" t="s">
        <v>141</v>
      </c>
      <c r="R47" s="200" t="s">
        <v>99</v>
      </c>
    </row>
    <row r="48" s="190" customFormat="1" ht="48" customHeight="1" spans="1:18">
      <c r="A48" s="200">
        <v>43</v>
      </c>
      <c r="B48" s="201" t="s">
        <v>142</v>
      </c>
      <c r="C48" s="201" t="s">
        <v>139</v>
      </c>
      <c r="D48" s="201" t="s">
        <v>140</v>
      </c>
      <c r="E48" s="201">
        <v>1</v>
      </c>
      <c r="F48" s="201">
        <v>31</v>
      </c>
      <c r="G48" s="201">
        <v>12400</v>
      </c>
      <c r="H48" s="202">
        <v>434</v>
      </c>
      <c r="I48" s="207">
        <v>45090</v>
      </c>
      <c r="J48" s="207">
        <v>45117</v>
      </c>
      <c r="K48" s="201">
        <v>86.8</v>
      </c>
      <c r="L48" s="201">
        <v>195.3</v>
      </c>
      <c r="M48" s="201">
        <v>108.5</v>
      </c>
      <c r="N48" s="201">
        <v>43.4</v>
      </c>
      <c r="O48" s="208">
        <f t="shared" si="0"/>
        <v>347.2</v>
      </c>
      <c r="P48" s="200"/>
      <c r="Q48" s="201" t="s">
        <v>143</v>
      </c>
      <c r="R48" s="200" t="s">
        <v>99</v>
      </c>
    </row>
    <row r="49" s="190" customFormat="1" ht="48" customHeight="1" spans="1:18">
      <c r="A49" s="200">
        <v>44</v>
      </c>
      <c r="B49" s="200" t="s">
        <v>144</v>
      </c>
      <c r="C49" s="200" t="s">
        <v>139</v>
      </c>
      <c r="D49" s="200" t="s">
        <v>140</v>
      </c>
      <c r="E49" s="200">
        <v>1</v>
      </c>
      <c r="F49" s="200">
        <v>316</v>
      </c>
      <c r="G49" s="200">
        <v>126400</v>
      </c>
      <c r="H49" s="202">
        <v>4424</v>
      </c>
      <c r="I49" s="207">
        <v>45090</v>
      </c>
      <c r="J49" s="207">
        <v>45137</v>
      </c>
      <c r="K49" s="200">
        <v>884.8</v>
      </c>
      <c r="L49" s="200">
        <v>1990.8</v>
      </c>
      <c r="M49" s="200">
        <v>1106</v>
      </c>
      <c r="N49" s="200">
        <v>442.4</v>
      </c>
      <c r="O49" s="208">
        <f t="shared" si="0"/>
        <v>3539.2</v>
      </c>
      <c r="P49" s="200"/>
      <c r="Q49" s="200" t="s">
        <v>145</v>
      </c>
      <c r="R49" s="200" t="s">
        <v>99</v>
      </c>
    </row>
    <row r="50" s="190" customFormat="1" ht="27" customHeight="1" spans="1:18">
      <c r="A50" s="200">
        <v>45</v>
      </c>
      <c r="B50" s="201" t="s">
        <v>146</v>
      </c>
      <c r="C50" s="201" t="s">
        <v>147</v>
      </c>
      <c r="D50" s="201" t="s">
        <v>29</v>
      </c>
      <c r="E50" s="201">
        <v>8</v>
      </c>
      <c r="F50" s="201">
        <v>10329</v>
      </c>
      <c r="G50" s="201">
        <v>929610</v>
      </c>
      <c r="H50" s="202">
        <v>40902.84</v>
      </c>
      <c r="I50" s="207">
        <v>45017</v>
      </c>
      <c r="J50" s="207">
        <v>45382</v>
      </c>
      <c r="K50" s="201">
        <v>4090.28</v>
      </c>
      <c r="L50" s="201">
        <v>18406.28</v>
      </c>
      <c r="M50" s="201">
        <v>10225.71</v>
      </c>
      <c r="N50" s="201">
        <v>8180.57</v>
      </c>
      <c r="O50" s="208">
        <f t="shared" si="0"/>
        <v>36812.56</v>
      </c>
      <c r="P50" s="200"/>
      <c r="Q50" s="201" t="s">
        <v>26</v>
      </c>
      <c r="R50" s="201" t="s">
        <v>27</v>
      </c>
    </row>
    <row r="51" s="190" customFormat="1" ht="27" customHeight="1" spans="1:18">
      <c r="A51" s="200">
        <v>46</v>
      </c>
      <c r="B51" s="201" t="s">
        <v>148</v>
      </c>
      <c r="C51" s="201" t="s">
        <v>147</v>
      </c>
      <c r="D51" s="201" t="s">
        <v>39</v>
      </c>
      <c r="E51" s="201">
        <v>196</v>
      </c>
      <c r="F51" s="201">
        <v>411681</v>
      </c>
      <c r="G51" s="201">
        <v>37051290</v>
      </c>
      <c r="H51" s="202">
        <v>1630256.76</v>
      </c>
      <c r="I51" s="207">
        <v>45031</v>
      </c>
      <c r="J51" s="207">
        <v>45396</v>
      </c>
      <c r="K51" s="201">
        <v>163025.68</v>
      </c>
      <c r="L51" s="201">
        <v>733615.54</v>
      </c>
      <c r="M51" s="201">
        <v>407564.19</v>
      </c>
      <c r="N51" s="201">
        <v>326051.35</v>
      </c>
      <c r="O51" s="208">
        <f t="shared" si="0"/>
        <v>1467231.08</v>
      </c>
      <c r="P51" s="200"/>
      <c r="Q51" s="201" t="s">
        <v>40</v>
      </c>
      <c r="R51" s="201" t="s">
        <v>27</v>
      </c>
    </row>
    <row r="52" s="190" customFormat="1" ht="27" customHeight="1" spans="1:18">
      <c r="A52" s="200">
        <v>47</v>
      </c>
      <c r="B52" s="201" t="s">
        <v>149</v>
      </c>
      <c r="C52" s="201" t="s">
        <v>147</v>
      </c>
      <c r="D52" s="201" t="s">
        <v>24</v>
      </c>
      <c r="E52" s="201">
        <v>16</v>
      </c>
      <c r="F52" s="201">
        <v>5897</v>
      </c>
      <c r="G52" s="201">
        <v>530730</v>
      </c>
      <c r="H52" s="202">
        <v>23352.12</v>
      </c>
      <c r="I52" s="207">
        <v>45031</v>
      </c>
      <c r="J52" s="207">
        <v>45396</v>
      </c>
      <c r="K52" s="201">
        <v>0</v>
      </c>
      <c r="L52" s="201">
        <v>10508.45</v>
      </c>
      <c r="M52" s="201">
        <v>5838.03</v>
      </c>
      <c r="N52" s="201">
        <v>7005.64</v>
      </c>
      <c r="O52" s="208">
        <f t="shared" si="0"/>
        <v>23352.12</v>
      </c>
      <c r="P52" s="200" t="s">
        <v>25</v>
      </c>
      <c r="Q52" s="201" t="s">
        <v>26</v>
      </c>
      <c r="R52" s="201" t="s">
        <v>27</v>
      </c>
    </row>
    <row r="53" s="190" customFormat="1" ht="27" customHeight="1" spans="1:18">
      <c r="A53" s="200">
        <v>48</v>
      </c>
      <c r="B53" s="200" t="s">
        <v>150</v>
      </c>
      <c r="C53" s="200" t="s">
        <v>147</v>
      </c>
      <c r="D53" s="200" t="s">
        <v>45</v>
      </c>
      <c r="E53" s="200">
        <v>66</v>
      </c>
      <c r="F53" s="200">
        <v>45876</v>
      </c>
      <c r="G53" s="200">
        <v>4128840</v>
      </c>
      <c r="H53" s="202">
        <v>181668.96</v>
      </c>
      <c r="I53" s="207">
        <v>45031</v>
      </c>
      <c r="J53" s="207">
        <v>45396</v>
      </c>
      <c r="K53" s="200">
        <v>0</v>
      </c>
      <c r="L53" s="200">
        <v>81751.03</v>
      </c>
      <c r="M53" s="200">
        <v>45417.24</v>
      </c>
      <c r="N53" s="200">
        <v>54500.69</v>
      </c>
      <c r="O53" s="208">
        <f t="shared" si="0"/>
        <v>181668.96</v>
      </c>
      <c r="P53" s="200" t="s">
        <v>25</v>
      </c>
      <c r="Q53" s="200" t="s">
        <v>40</v>
      </c>
      <c r="R53" s="201" t="s">
        <v>27</v>
      </c>
    </row>
    <row r="54" s="190" customFormat="1" ht="27" customHeight="1" spans="1:18">
      <c r="A54" s="200">
        <v>49</v>
      </c>
      <c r="B54" s="201" t="s">
        <v>151</v>
      </c>
      <c r="C54" s="201" t="s">
        <v>147</v>
      </c>
      <c r="D54" s="201" t="s">
        <v>42</v>
      </c>
      <c r="E54" s="201">
        <v>4</v>
      </c>
      <c r="F54" s="201">
        <v>1700</v>
      </c>
      <c r="G54" s="201">
        <v>153000</v>
      </c>
      <c r="H54" s="202">
        <v>6732</v>
      </c>
      <c r="I54" s="207">
        <v>45031</v>
      </c>
      <c r="J54" s="207">
        <v>45396</v>
      </c>
      <c r="K54" s="201">
        <v>0</v>
      </c>
      <c r="L54" s="201">
        <v>3029.4</v>
      </c>
      <c r="M54" s="201">
        <v>1683</v>
      </c>
      <c r="N54" s="201">
        <v>2019.6</v>
      </c>
      <c r="O54" s="208">
        <f t="shared" si="0"/>
        <v>6732</v>
      </c>
      <c r="P54" s="200" t="s">
        <v>25</v>
      </c>
      <c r="Q54" s="201" t="s">
        <v>95</v>
      </c>
      <c r="R54" s="201" t="s">
        <v>27</v>
      </c>
    </row>
    <row r="55" s="190" customFormat="1" ht="27" customHeight="1" spans="1:18">
      <c r="A55" s="200">
        <v>50</v>
      </c>
      <c r="B55" s="200" t="s">
        <v>152</v>
      </c>
      <c r="C55" s="200" t="s">
        <v>147</v>
      </c>
      <c r="D55" s="200" t="s">
        <v>47</v>
      </c>
      <c r="E55" s="200">
        <v>35</v>
      </c>
      <c r="F55" s="200">
        <v>13930</v>
      </c>
      <c r="G55" s="200">
        <v>1253700</v>
      </c>
      <c r="H55" s="202">
        <v>55162.8</v>
      </c>
      <c r="I55" s="207">
        <v>45031</v>
      </c>
      <c r="J55" s="207">
        <v>45396</v>
      </c>
      <c r="K55" s="200">
        <v>0</v>
      </c>
      <c r="L55" s="200">
        <v>24823.26</v>
      </c>
      <c r="M55" s="200">
        <v>13790.7</v>
      </c>
      <c r="N55" s="200">
        <v>16548.84</v>
      </c>
      <c r="O55" s="208">
        <f t="shared" si="0"/>
        <v>55162.8</v>
      </c>
      <c r="P55" s="200" t="s">
        <v>25</v>
      </c>
      <c r="Q55" s="200" t="s">
        <v>32</v>
      </c>
      <c r="R55" s="201" t="s">
        <v>27</v>
      </c>
    </row>
    <row r="56" s="190" customFormat="1" ht="27" customHeight="1" spans="1:18">
      <c r="A56" s="200">
        <v>51</v>
      </c>
      <c r="B56" s="201" t="s">
        <v>153</v>
      </c>
      <c r="C56" s="201" t="s">
        <v>147</v>
      </c>
      <c r="D56" s="201" t="s">
        <v>37</v>
      </c>
      <c r="E56" s="201">
        <v>429</v>
      </c>
      <c r="F56" s="201">
        <v>1180608</v>
      </c>
      <c r="G56" s="201">
        <v>106254720</v>
      </c>
      <c r="H56" s="202">
        <v>4675207.68</v>
      </c>
      <c r="I56" s="207">
        <v>45031</v>
      </c>
      <c r="J56" s="207">
        <v>45396</v>
      </c>
      <c r="K56" s="201">
        <v>467520.77</v>
      </c>
      <c r="L56" s="201">
        <v>2103843.46</v>
      </c>
      <c r="M56" s="201">
        <v>1168801.92</v>
      </c>
      <c r="N56" s="201">
        <v>935041.53</v>
      </c>
      <c r="O56" s="208">
        <f t="shared" si="0"/>
        <v>4207686.91</v>
      </c>
      <c r="P56" s="200"/>
      <c r="Q56" s="201" t="s">
        <v>35</v>
      </c>
      <c r="R56" s="201" t="s">
        <v>27</v>
      </c>
    </row>
    <row r="57" s="190" customFormat="1" ht="27" customHeight="1" spans="1:18">
      <c r="A57" s="200">
        <v>52</v>
      </c>
      <c r="B57" s="201" t="s">
        <v>154</v>
      </c>
      <c r="C57" s="201" t="s">
        <v>147</v>
      </c>
      <c r="D57" s="201" t="s">
        <v>34</v>
      </c>
      <c r="E57" s="201">
        <v>29</v>
      </c>
      <c r="F57" s="201">
        <v>26424</v>
      </c>
      <c r="G57" s="201">
        <v>2378160</v>
      </c>
      <c r="H57" s="202">
        <v>104639.04</v>
      </c>
      <c r="I57" s="207">
        <v>45031</v>
      </c>
      <c r="J57" s="207">
        <v>45396</v>
      </c>
      <c r="K57" s="201">
        <v>0</v>
      </c>
      <c r="L57" s="201">
        <v>47087.57</v>
      </c>
      <c r="M57" s="201">
        <v>26159.76</v>
      </c>
      <c r="N57" s="201">
        <v>31391.71</v>
      </c>
      <c r="O57" s="208">
        <f t="shared" si="0"/>
        <v>104639.04</v>
      </c>
      <c r="P57" s="200" t="s">
        <v>25</v>
      </c>
      <c r="Q57" s="201" t="s">
        <v>35</v>
      </c>
      <c r="R57" s="201" t="s">
        <v>27</v>
      </c>
    </row>
    <row r="58" s="190" customFormat="1" ht="27" customHeight="1" spans="1:18">
      <c r="A58" s="200">
        <v>53</v>
      </c>
      <c r="B58" s="201" t="s">
        <v>155</v>
      </c>
      <c r="C58" s="201" t="s">
        <v>147</v>
      </c>
      <c r="D58" s="201" t="s">
        <v>31</v>
      </c>
      <c r="E58" s="201">
        <v>9</v>
      </c>
      <c r="F58" s="201">
        <v>8745</v>
      </c>
      <c r="G58" s="201">
        <v>787050</v>
      </c>
      <c r="H58" s="202">
        <v>34630.2</v>
      </c>
      <c r="I58" s="207">
        <v>45031</v>
      </c>
      <c r="J58" s="207">
        <v>45396</v>
      </c>
      <c r="K58" s="201">
        <v>3463.02</v>
      </c>
      <c r="L58" s="201">
        <v>15583.59</v>
      </c>
      <c r="M58" s="201">
        <v>8657.55</v>
      </c>
      <c r="N58" s="201">
        <v>6926.04</v>
      </c>
      <c r="O58" s="208">
        <f t="shared" si="0"/>
        <v>31167.18</v>
      </c>
      <c r="P58" s="200"/>
      <c r="Q58" s="201" t="s">
        <v>32</v>
      </c>
      <c r="R58" s="201" t="s">
        <v>27</v>
      </c>
    </row>
    <row r="59" s="190" customFormat="1" ht="27" customHeight="1" spans="1:18">
      <c r="A59" s="200">
        <v>54</v>
      </c>
      <c r="B59" s="201" t="s">
        <v>156</v>
      </c>
      <c r="C59" s="201" t="s">
        <v>147</v>
      </c>
      <c r="D59" s="201" t="s">
        <v>49</v>
      </c>
      <c r="E59" s="201">
        <v>2</v>
      </c>
      <c r="F59" s="201">
        <v>1100</v>
      </c>
      <c r="G59" s="201">
        <v>99000</v>
      </c>
      <c r="H59" s="202">
        <v>4356</v>
      </c>
      <c r="I59" s="207">
        <v>45037</v>
      </c>
      <c r="J59" s="207">
        <v>45402</v>
      </c>
      <c r="K59" s="201">
        <v>0</v>
      </c>
      <c r="L59" s="201">
        <v>1960.2</v>
      </c>
      <c r="M59" s="201">
        <v>1089</v>
      </c>
      <c r="N59" s="201">
        <v>1306.8</v>
      </c>
      <c r="O59" s="208">
        <f t="shared" si="0"/>
        <v>4356</v>
      </c>
      <c r="P59" s="200" t="s">
        <v>25</v>
      </c>
      <c r="Q59" s="201" t="s">
        <v>50</v>
      </c>
      <c r="R59" s="201" t="s">
        <v>27</v>
      </c>
    </row>
    <row r="60" s="190" customFormat="1" ht="27" customHeight="1" spans="1:18">
      <c r="A60" s="200">
        <v>55</v>
      </c>
      <c r="B60" s="200" t="s">
        <v>157</v>
      </c>
      <c r="C60" s="200" t="s">
        <v>147</v>
      </c>
      <c r="D60" s="200" t="s">
        <v>52</v>
      </c>
      <c r="E60" s="200">
        <v>18</v>
      </c>
      <c r="F60" s="200">
        <v>25047</v>
      </c>
      <c r="G60" s="200">
        <v>2254230</v>
      </c>
      <c r="H60" s="202">
        <v>99186.12</v>
      </c>
      <c r="I60" s="207">
        <v>45037</v>
      </c>
      <c r="J60" s="207">
        <v>45402</v>
      </c>
      <c r="K60" s="200">
        <v>9918.61</v>
      </c>
      <c r="L60" s="200">
        <v>44633.75</v>
      </c>
      <c r="M60" s="200">
        <v>24796.53</v>
      </c>
      <c r="N60" s="200">
        <v>19837.23</v>
      </c>
      <c r="O60" s="208">
        <f t="shared" si="0"/>
        <v>89267.51</v>
      </c>
      <c r="P60" s="200"/>
      <c r="Q60" s="200" t="s">
        <v>53</v>
      </c>
      <c r="R60" s="201" t="s">
        <v>27</v>
      </c>
    </row>
    <row r="61" s="190" customFormat="1" ht="27" customHeight="1" spans="1:18">
      <c r="A61" s="200">
        <v>56</v>
      </c>
      <c r="B61" s="201" t="s">
        <v>158</v>
      </c>
      <c r="C61" s="201" t="s">
        <v>147</v>
      </c>
      <c r="D61" s="201" t="s">
        <v>55</v>
      </c>
      <c r="E61" s="201">
        <v>24</v>
      </c>
      <c r="F61" s="201">
        <v>8534</v>
      </c>
      <c r="G61" s="201">
        <v>768060</v>
      </c>
      <c r="H61" s="202">
        <v>33794.64</v>
      </c>
      <c r="I61" s="207">
        <v>45037</v>
      </c>
      <c r="J61" s="207">
        <v>45402</v>
      </c>
      <c r="K61" s="201">
        <v>0</v>
      </c>
      <c r="L61" s="201">
        <v>15207.59</v>
      </c>
      <c r="M61" s="201">
        <v>8448.66</v>
      </c>
      <c r="N61" s="201">
        <v>10138.39</v>
      </c>
      <c r="O61" s="208">
        <f t="shared" si="0"/>
        <v>33794.64</v>
      </c>
      <c r="P61" s="200" t="s">
        <v>25</v>
      </c>
      <c r="Q61" s="201" t="s">
        <v>56</v>
      </c>
      <c r="R61" s="201" t="s">
        <v>27</v>
      </c>
    </row>
    <row r="62" s="190" customFormat="1" ht="27" customHeight="1" spans="1:18">
      <c r="A62" s="200">
        <v>57</v>
      </c>
      <c r="B62" s="200" t="s">
        <v>159</v>
      </c>
      <c r="C62" s="200" t="s">
        <v>147</v>
      </c>
      <c r="D62" s="200" t="s">
        <v>58</v>
      </c>
      <c r="E62" s="200">
        <v>33</v>
      </c>
      <c r="F62" s="200">
        <v>17497</v>
      </c>
      <c r="G62" s="200">
        <v>1574730</v>
      </c>
      <c r="H62" s="202">
        <v>69288.12</v>
      </c>
      <c r="I62" s="207">
        <v>45037</v>
      </c>
      <c r="J62" s="207">
        <v>45402</v>
      </c>
      <c r="K62" s="200">
        <v>0</v>
      </c>
      <c r="L62" s="200">
        <v>31179.65</v>
      </c>
      <c r="M62" s="200">
        <v>17322.03</v>
      </c>
      <c r="N62" s="200">
        <v>20786.44</v>
      </c>
      <c r="O62" s="208">
        <f t="shared" si="0"/>
        <v>69288.12</v>
      </c>
      <c r="P62" s="200" t="s">
        <v>25</v>
      </c>
      <c r="Q62" s="200" t="s">
        <v>59</v>
      </c>
      <c r="R62" s="201" t="s">
        <v>27</v>
      </c>
    </row>
    <row r="63" s="190" customFormat="1" ht="27" customHeight="1" spans="1:18">
      <c r="A63" s="200">
        <v>58</v>
      </c>
      <c r="B63" s="201" t="s">
        <v>160</v>
      </c>
      <c r="C63" s="201" t="s">
        <v>147</v>
      </c>
      <c r="D63" s="201" t="s">
        <v>61</v>
      </c>
      <c r="E63" s="201">
        <v>44</v>
      </c>
      <c r="F63" s="201">
        <v>23396</v>
      </c>
      <c r="G63" s="201">
        <v>2105640</v>
      </c>
      <c r="H63" s="202">
        <v>92648.16</v>
      </c>
      <c r="I63" s="207">
        <v>45037</v>
      </c>
      <c r="J63" s="207">
        <v>45402</v>
      </c>
      <c r="K63" s="201">
        <v>0</v>
      </c>
      <c r="L63" s="201">
        <v>41691.67</v>
      </c>
      <c r="M63" s="201">
        <v>23162.04</v>
      </c>
      <c r="N63" s="201">
        <v>27794.45</v>
      </c>
      <c r="O63" s="208">
        <f t="shared" si="0"/>
        <v>92648.16</v>
      </c>
      <c r="P63" s="200" t="s">
        <v>25</v>
      </c>
      <c r="Q63" s="201" t="s">
        <v>53</v>
      </c>
      <c r="R63" s="201" t="s">
        <v>27</v>
      </c>
    </row>
    <row r="64" s="190" customFormat="1" ht="27" customHeight="1" spans="1:18">
      <c r="A64" s="200">
        <v>59</v>
      </c>
      <c r="B64" s="201" t="s">
        <v>161</v>
      </c>
      <c r="C64" s="201" t="s">
        <v>147</v>
      </c>
      <c r="D64" s="201" t="s">
        <v>63</v>
      </c>
      <c r="E64" s="201">
        <v>41</v>
      </c>
      <c r="F64" s="201">
        <v>31974</v>
      </c>
      <c r="G64" s="201">
        <v>2877660</v>
      </c>
      <c r="H64" s="202">
        <v>126617.04</v>
      </c>
      <c r="I64" s="207">
        <v>45037</v>
      </c>
      <c r="J64" s="207">
        <v>45402</v>
      </c>
      <c r="K64" s="201">
        <v>0</v>
      </c>
      <c r="L64" s="201">
        <v>56977.67</v>
      </c>
      <c r="M64" s="201">
        <v>31654.26</v>
      </c>
      <c r="N64" s="201">
        <v>37985.11</v>
      </c>
      <c r="O64" s="208">
        <f t="shared" si="0"/>
        <v>126617.04</v>
      </c>
      <c r="P64" s="200" t="s">
        <v>25</v>
      </c>
      <c r="Q64" s="201" t="s">
        <v>64</v>
      </c>
      <c r="R64" s="201" t="s">
        <v>27</v>
      </c>
    </row>
    <row r="65" s="190" customFormat="1" ht="27" customHeight="1" spans="1:18">
      <c r="A65" s="200">
        <v>60</v>
      </c>
      <c r="B65" s="201" t="s">
        <v>162</v>
      </c>
      <c r="C65" s="201" t="s">
        <v>147</v>
      </c>
      <c r="D65" s="201" t="s">
        <v>66</v>
      </c>
      <c r="E65" s="201">
        <v>42</v>
      </c>
      <c r="F65" s="201">
        <v>86592</v>
      </c>
      <c r="G65" s="201">
        <v>7793280</v>
      </c>
      <c r="H65" s="202">
        <v>342904.32</v>
      </c>
      <c r="I65" s="207">
        <v>45037</v>
      </c>
      <c r="J65" s="207">
        <v>45402</v>
      </c>
      <c r="K65" s="201">
        <v>34290.43</v>
      </c>
      <c r="L65" s="201">
        <v>154306.94</v>
      </c>
      <c r="M65" s="201">
        <v>85726.08</v>
      </c>
      <c r="N65" s="201">
        <v>68580.87</v>
      </c>
      <c r="O65" s="208">
        <f t="shared" si="0"/>
        <v>308613.89</v>
      </c>
      <c r="P65" s="200"/>
      <c r="Q65" s="201" t="s">
        <v>64</v>
      </c>
      <c r="R65" s="201" t="s">
        <v>27</v>
      </c>
    </row>
    <row r="66" s="190" customFormat="1" ht="27" customHeight="1" spans="1:18">
      <c r="A66" s="200">
        <v>61</v>
      </c>
      <c r="B66" s="200" t="s">
        <v>163</v>
      </c>
      <c r="C66" s="200" t="s">
        <v>147</v>
      </c>
      <c r="D66" s="200" t="s">
        <v>68</v>
      </c>
      <c r="E66" s="200">
        <v>12</v>
      </c>
      <c r="F66" s="200">
        <v>21021</v>
      </c>
      <c r="G66" s="200">
        <v>1891890</v>
      </c>
      <c r="H66" s="202">
        <v>83243.16</v>
      </c>
      <c r="I66" s="207">
        <v>45037</v>
      </c>
      <c r="J66" s="207">
        <v>45402</v>
      </c>
      <c r="K66" s="200">
        <v>8324.32</v>
      </c>
      <c r="L66" s="200">
        <v>37459.42</v>
      </c>
      <c r="M66" s="200">
        <v>20810.79</v>
      </c>
      <c r="N66" s="200">
        <v>16648.63</v>
      </c>
      <c r="O66" s="208">
        <f t="shared" si="0"/>
        <v>74918.84</v>
      </c>
      <c r="P66" s="200"/>
      <c r="Q66" s="200" t="s">
        <v>40</v>
      </c>
      <c r="R66" s="201" t="s">
        <v>27</v>
      </c>
    </row>
    <row r="67" s="190" customFormat="1" ht="27" customHeight="1" spans="1:18">
      <c r="A67" s="200">
        <v>62</v>
      </c>
      <c r="B67" s="200" t="s">
        <v>164</v>
      </c>
      <c r="C67" s="200" t="s">
        <v>147</v>
      </c>
      <c r="D67" s="200" t="s">
        <v>70</v>
      </c>
      <c r="E67" s="200">
        <v>8</v>
      </c>
      <c r="F67" s="200">
        <v>10395</v>
      </c>
      <c r="G67" s="200">
        <v>935550</v>
      </c>
      <c r="H67" s="202">
        <v>41164.2</v>
      </c>
      <c r="I67" s="207">
        <v>45047</v>
      </c>
      <c r="J67" s="207">
        <v>45412</v>
      </c>
      <c r="K67" s="200">
        <v>4116.42</v>
      </c>
      <c r="L67" s="200">
        <v>18523.89</v>
      </c>
      <c r="M67" s="200">
        <v>10291.05</v>
      </c>
      <c r="N67" s="200">
        <v>8232.84</v>
      </c>
      <c r="O67" s="208">
        <f t="shared" si="0"/>
        <v>37047.78</v>
      </c>
      <c r="P67" s="200"/>
      <c r="Q67" s="200" t="s">
        <v>53</v>
      </c>
      <c r="R67" s="201" t="s">
        <v>27</v>
      </c>
    </row>
    <row r="68" s="190" customFormat="1" ht="27" customHeight="1" spans="1:18">
      <c r="A68" s="200">
        <v>63</v>
      </c>
      <c r="B68" s="201" t="s">
        <v>165</v>
      </c>
      <c r="C68" s="201" t="s">
        <v>147</v>
      </c>
      <c r="D68" s="201" t="s">
        <v>72</v>
      </c>
      <c r="E68" s="201">
        <v>5</v>
      </c>
      <c r="F68" s="201">
        <v>6105</v>
      </c>
      <c r="G68" s="201">
        <v>549450</v>
      </c>
      <c r="H68" s="202">
        <v>24175.8</v>
      </c>
      <c r="I68" s="207">
        <v>45047</v>
      </c>
      <c r="J68" s="207">
        <v>45412</v>
      </c>
      <c r="K68" s="201">
        <v>2417.58</v>
      </c>
      <c r="L68" s="201">
        <v>10879.11</v>
      </c>
      <c r="M68" s="201">
        <v>6043.95</v>
      </c>
      <c r="N68" s="201">
        <v>4835.16</v>
      </c>
      <c r="O68" s="208">
        <f t="shared" si="0"/>
        <v>21758.22</v>
      </c>
      <c r="P68" s="200"/>
      <c r="Q68" s="201" t="s">
        <v>73</v>
      </c>
      <c r="R68" s="201" t="s">
        <v>27</v>
      </c>
    </row>
    <row r="69" s="190" customFormat="1" ht="27" customHeight="1" spans="1:18">
      <c r="A69" s="200">
        <v>64</v>
      </c>
      <c r="B69" s="201" t="s">
        <v>166</v>
      </c>
      <c r="C69" s="201" t="s">
        <v>147</v>
      </c>
      <c r="D69" s="201" t="s">
        <v>75</v>
      </c>
      <c r="E69" s="201">
        <v>5</v>
      </c>
      <c r="F69" s="201">
        <v>8085</v>
      </c>
      <c r="G69" s="201">
        <v>727650</v>
      </c>
      <c r="H69" s="202">
        <v>32016.6</v>
      </c>
      <c r="I69" s="207">
        <v>45047</v>
      </c>
      <c r="J69" s="207">
        <v>45412</v>
      </c>
      <c r="K69" s="201">
        <v>3201.66</v>
      </c>
      <c r="L69" s="201">
        <v>14407.47</v>
      </c>
      <c r="M69" s="201">
        <v>8004.15</v>
      </c>
      <c r="N69" s="201">
        <v>6403.32</v>
      </c>
      <c r="O69" s="208">
        <f t="shared" si="0"/>
        <v>28814.94</v>
      </c>
      <c r="P69" s="200"/>
      <c r="Q69" s="201" t="s">
        <v>76</v>
      </c>
      <c r="R69" s="201" t="s">
        <v>27</v>
      </c>
    </row>
    <row r="70" s="190" customFormat="1" ht="27" customHeight="1" spans="1:18">
      <c r="A70" s="200">
        <v>65</v>
      </c>
      <c r="B70" s="201" t="s">
        <v>167</v>
      </c>
      <c r="C70" s="201" t="s">
        <v>147</v>
      </c>
      <c r="D70" s="201" t="s">
        <v>78</v>
      </c>
      <c r="E70" s="201">
        <v>41</v>
      </c>
      <c r="F70" s="201">
        <v>124971</v>
      </c>
      <c r="G70" s="201">
        <v>11247390</v>
      </c>
      <c r="H70" s="202">
        <v>494885.16</v>
      </c>
      <c r="I70" s="207">
        <v>45047</v>
      </c>
      <c r="J70" s="207">
        <v>45412</v>
      </c>
      <c r="K70" s="201">
        <v>49488.52</v>
      </c>
      <c r="L70" s="201">
        <v>222698.32</v>
      </c>
      <c r="M70" s="201">
        <v>123721.29</v>
      </c>
      <c r="N70" s="201">
        <v>98977.03</v>
      </c>
      <c r="O70" s="208">
        <f t="shared" ref="O70:O75" si="1">L70+M70+N70</f>
        <v>445396.64</v>
      </c>
      <c r="P70" s="200"/>
      <c r="Q70" s="201" t="s">
        <v>79</v>
      </c>
      <c r="R70" s="201" t="s">
        <v>27</v>
      </c>
    </row>
    <row r="71" s="190" customFormat="1" ht="27" customHeight="1" spans="1:18">
      <c r="A71" s="200">
        <v>66</v>
      </c>
      <c r="B71" s="201" t="s">
        <v>168</v>
      </c>
      <c r="C71" s="201" t="s">
        <v>147</v>
      </c>
      <c r="D71" s="201" t="s">
        <v>81</v>
      </c>
      <c r="E71" s="201">
        <v>17</v>
      </c>
      <c r="F71" s="201">
        <v>21813</v>
      </c>
      <c r="G71" s="201">
        <v>1963170</v>
      </c>
      <c r="H71" s="202">
        <v>86379.48</v>
      </c>
      <c r="I71" s="207">
        <v>45047</v>
      </c>
      <c r="J71" s="207">
        <v>45412</v>
      </c>
      <c r="K71" s="201">
        <v>8637.95</v>
      </c>
      <c r="L71" s="201">
        <v>38870.77</v>
      </c>
      <c r="M71" s="201">
        <v>21594.87</v>
      </c>
      <c r="N71" s="201">
        <v>17275.89</v>
      </c>
      <c r="O71" s="208">
        <f t="shared" si="1"/>
        <v>77741.53</v>
      </c>
      <c r="P71" s="200"/>
      <c r="Q71" s="201" t="s">
        <v>82</v>
      </c>
      <c r="R71" s="201" t="s">
        <v>27</v>
      </c>
    </row>
    <row r="72" s="190" customFormat="1" ht="27" customHeight="1" spans="1:18">
      <c r="A72" s="200">
        <v>67</v>
      </c>
      <c r="B72" s="200" t="s">
        <v>169</v>
      </c>
      <c r="C72" s="200" t="s">
        <v>147</v>
      </c>
      <c r="D72" s="200" t="s">
        <v>84</v>
      </c>
      <c r="E72" s="200">
        <v>5</v>
      </c>
      <c r="F72" s="200">
        <v>10230</v>
      </c>
      <c r="G72" s="200">
        <v>920700</v>
      </c>
      <c r="H72" s="202">
        <v>40510.8</v>
      </c>
      <c r="I72" s="207">
        <v>45066</v>
      </c>
      <c r="J72" s="207">
        <v>45431</v>
      </c>
      <c r="K72" s="200">
        <v>4051.08</v>
      </c>
      <c r="L72" s="200">
        <v>18229.86</v>
      </c>
      <c r="M72" s="200">
        <v>10127.7</v>
      </c>
      <c r="N72" s="200">
        <v>8102.16</v>
      </c>
      <c r="O72" s="208">
        <f t="shared" si="1"/>
        <v>36459.72</v>
      </c>
      <c r="P72" s="200"/>
      <c r="Q72" s="200" t="s">
        <v>35</v>
      </c>
      <c r="R72" s="201" t="s">
        <v>27</v>
      </c>
    </row>
    <row r="73" s="190" customFormat="1" ht="27" customHeight="1" spans="1:18">
      <c r="A73" s="200">
        <v>68</v>
      </c>
      <c r="B73" s="201" t="s">
        <v>170</v>
      </c>
      <c r="C73" s="201" t="s">
        <v>147</v>
      </c>
      <c r="D73" s="201" t="s">
        <v>86</v>
      </c>
      <c r="E73" s="201">
        <v>3</v>
      </c>
      <c r="F73" s="201">
        <v>7293</v>
      </c>
      <c r="G73" s="201">
        <v>656370</v>
      </c>
      <c r="H73" s="202">
        <v>28880.28</v>
      </c>
      <c r="I73" s="207">
        <v>45066</v>
      </c>
      <c r="J73" s="207">
        <v>45431</v>
      </c>
      <c r="K73" s="201">
        <v>2888.03</v>
      </c>
      <c r="L73" s="201">
        <v>12996.13</v>
      </c>
      <c r="M73" s="201">
        <v>7220.07</v>
      </c>
      <c r="N73" s="201">
        <v>5776.05</v>
      </c>
      <c r="O73" s="208">
        <f t="shared" si="1"/>
        <v>25992.25</v>
      </c>
      <c r="P73" s="200"/>
      <c r="Q73" s="201" t="s">
        <v>40</v>
      </c>
      <c r="R73" s="201" t="s">
        <v>27</v>
      </c>
    </row>
    <row r="74" s="190" customFormat="1" ht="27" customHeight="1" spans="1:18">
      <c r="A74" s="200">
        <v>69</v>
      </c>
      <c r="B74" s="201" t="s">
        <v>171</v>
      </c>
      <c r="C74" s="201" t="s">
        <v>147</v>
      </c>
      <c r="D74" s="201" t="s">
        <v>88</v>
      </c>
      <c r="E74" s="201">
        <v>28</v>
      </c>
      <c r="F74" s="201">
        <v>54780</v>
      </c>
      <c r="G74" s="201">
        <v>4930200</v>
      </c>
      <c r="H74" s="202">
        <v>216928.8</v>
      </c>
      <c r="I74" s="207">
        <v>45066</v>
      </c>
      <c r="J74" s="207">
        <v>45431</v>
      </c>
      <c r="K74" s="201">
        <v>21692.88</v>
      </c>
      <c r="L74" s="201">
        <v>97617.96</v>
      </c>
      <c r="M74" s="201">
        <v>54232.2</v>
      </c>
      <c r="N74" s="201">
        <v>43385.76</v>
      </c>
      <c r="O74" s="208">
        <f t="shared" si="1"/>
        <v>195235.92</v>
      </c>
      <c r="P74" s="200"/>
      <c r="Q74" s="201" t="s">
        <v>64</v>
      </c>
      <c r="R74" s="201" t="s">
        <v>27</v>
      </c>
    </row>
    <row r="75" s="190" customFormat="1" ht="27" customHeight="1" spans="1:18">
      <c r="A75" s="200">
        <v>70</v>
      </c>
      <c r="B75" s="200" t="s">
        <v>172</v>
      </c>
      <c r="C75" s="200" t="s">
        <v>147</v>
      </c>
      <c r="D75" s="200" t="s">
        <v>90</v>
      </c>
      <c r="E75" s="200">
        <v>10</v>
      </c>
      <c r="F75" s="200">
        <v>20031</v>
      </c>
      <c r="G75" s="200">
        <v>1802790</v>
      </c>
      <c r="H75" s="202">
        <v>79322.76</v>
      </c>
      <c r="I75" s="207">
        <v>45078</v>
      </c>
      <c r="J75" s="207">
        <v>45443</v>
      </c>
      <c r="K75" s="200">
        <v>7932.28</v>
      </c>
      <c r="L75" s="200">
        <v>35695.24</v>
      </c>
      <c r="M75" s="200">
        <v>19830.69</v>
      </c>
      <c r="N75" s="200">
        <v>15864.55</v>
      </c>
      <c r="O75" s="208">
        <f t="shared" si="1"/>
        <v>71390.48</v>
      </c>
      <c r="P75" s="200"/>
      <c r="Q75" s="200" t="s">
        <v>91</v>
      </c>
      <c r="R75" s="201" t="s">
        <v>27</v>
      </c>
    </row>
    <row r="76" s="190" customFormat="1" ht="27" customHeight="1" spans="1:18">
      <c r="A76" s="211" t="s">
        <v>173</v>
      </c>
      <c r="B76" s="212"/>
      <c r="C76" s="200"/>
      <c r="D76" s="200"/>
      <c r="E76" s="200">
        <f>SUM(E6:E75)</f>
        <v>2278</v>
      </c>
      <c r="F76" s="200">
        <f>SUM(F6:F75)</f>
        <v>2251306.12</v>
      </c>
      <c r="G76" s="200">
        <f>SUM(G6:G75)</f>
        <v>265648689.95</v>
      </c>
      <c r="H76" s="200">
        <f>SUM(H6:H75)</f>
        <v>17472496.67</v>
      </c>
      <c r="I76" s="200"/>
      <c r="J76" s="200"/>
      <c r="K76" s="200">
        <f>SUM(K6:K75)</f>
        <v>1651098.02</v>
      </c>
      <c r="L76" s="200">
        <f>SUM(L6:L75)</f>
        <v>6500718.71</v>
      </c>
      <c r="M76" s="200">
        <f>SUM(M6:M75)</f>
        <v>4767947.35</v>
      </c>
      <c r="N76" s="200">
        <f>SUM(N6:N75)</f>
        <v>4552732.59</v>
      </c>
      <c r="O76" s="200">
        <f>SUM(O6:O75)</f>
        <v>15821398.65</v>
      </c>
      <c r="P76" s="200"/>
      <c r="Q76" s="200"/>
      <c r="R76" s="200"/>
    </row>
    <row r="77" s="189" customFormat="1" spans="7:15">
      <c r="G77" s="191"/>
      <c r="H77" s="191"/>
      <c r="L77" s="191"/>
      <c r="M77" s="191"/>
      <c r="N77" s="191"/>
      <c r="O77" s="191"/>
    </row>
    <row r="78" s="189" customFormat="1" spans="7:15">
      <c r="G78" s="191"/>
      <c r="H78" s="191"/>
      <c r="L78" s="191"/>
      <c r="M78" s="191"/>
      <c r="N78" s="191"/>
      <c r="O78" s="191"/>
    </row>
    <row r="79" s="189" customFormat="1" spans="5:15">
      <c r="E79" s="213"/>
      <c r="G79" s="191"/>
      <c r="H79" s="191"/>
      <c r="L79" s="191"/>
      <c r="M79" s="191"/>
      <c r="N79" s="191"/>
      <c r="O79" s="191"/>
    </row>
  </sheetData>
  <mergeCells count="19">
    <mergeCell ref="A1:P1"/>
    <mergeCell ref="A2:R2"/>
    <mergeCell ref="N3:O3"/>
    <mergeCell ref="L4:O4"/>
    <mergeCell ref="A76:B7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view="pageBreakPreview" zoomScale="145" zoomScaleNormal="80" workbookViewId="0">
      <pane xSplit="7" ySplit="5" topLeftCell="H6" activePane="bottomRight" state="frozen"/>
      <selection/>
      <selection pane="topRight"/>
      <selection pane="bottomLeft"/>
      <selection pane="bottomRight" activeCell="J7" sqref="J7"/>
    </sheetView>
  </sheetViews>
  <sheetFormatPr defaultColWidth="8.66666666666667" defaultRowHeight="13.5"/>
  <cols>
    <col min="1" max="1" width="3.63333333333333" style="7" customWidth="1"/>
    <col min="2" max="2" width="17.1" style="154" customWidth="1"/>
    <col min="3" max="3" width="4.83333333333333" style="155" customWidth="1"/>
    <col min="4" max="4" width="6.25" style="156" customWidth="1"/>
    <col min="5" max="5" width="16.0666666666667" style="92" customWidth="1"/>
    <col min="6" max="6" width="15.0666666666667" style="92" customWidth="1"/>
    <col min="7" max="7" width="14.0666666666667" style="92" customWidth="1"/>
    <col min="8" max="10" width="14.0666666666667" style="157" customWidth="1"/>
    <col min="11" max="11" width="15.0666666666667" style="158" customWidth="1"/>
    <col min="12" max="14" width="10.2" style="157" customWidth="1"/>
    <col min="15" max="15" width="11.2" style="157" customWidth="1"/>
    <col min="16" max="18" width="14.0666666666667" style="157" customWidth="1"/>
    <col min="19" max="19" width="15.0666666666667" style="157" customWidth="1"/>
    <col min="20" max="20" width="14.125" style="7"/>
    <col min="21" max="16384" width="8.66666666666667" style="7"/>
  </cols>
  <sheetData>
    <row r="1" s="152" customFormat="1" ht="12" spans="1:19">
      <c r="A1" s="10" t="s">
        <v>174</v>
      </c>
      <c r="B1" s="159"/>
      <c r="C1" s="160"/>
      <c r="D1" s="160"/>
      <c r="E1" s="161"/>
      <c r="F1" s="161"/>
      <c r="G1" s="161"/>
      <c r="H1" s="162"/>
      <c r="I1" s="162"/>
      <c r="J1" s="162"/>
      <c r="K1" s="184"/>
      <c r="L1" s="162"/>
      <c r="M1" s="162"/>
      <c r="N1" s="162"/>
      <c r="O1" s="162"/>
      <c r="P1" s="162"/>
      <c r="Q1" s="162"/>
      <c r="R1" s="162"/>
      <c r="S1" s="162"/>
    </row>
    <row r="2" s="152" customFormat="1" ht="33" customHeight="1" spans="1:19">
      <c r="A2" s="163" t="s">
        <v>175</v>
      </c>
      <c r="B2" s="164"/>
      <c r="C2" s="164"/>
      <c r="D2" s="164"/>
      <c r="E2" s="165"/>
      <c r="F2" s="165"/>
      <c r="G2" s="165"/>
      <c r="H2" s="166"/>
      <c r="I2" s="166"/>
      <c r="J2" s="166"/>
      <c r="K2" s="185"/>
      <c r="L2" s="166"/>
      <c r="M2" s="166"/>
      <c r="N2" s="166"/>
      <c r="O2" s="166"/>
      <c r="P2" s="166"/>
      <c r="Q2" s="166"/>
      <c r="R2" s="166"/>
      <c r="S2" s="166"/>
    </row>
    <row r="3" s="89" customFormat="1" ht="22" customHeight="1" spans="1:19">
      <c r="A3" s="167" t="s">
        <v>1</v>
      </c>
      <c r="B3" s="167"/>
      <c r="C3" s="167"/>
      <c r="D3" s="167"/>
      <c r="E3" s="168"/>
      <c r="F3" s="168"/>
      <c r="G3" s="168"/>
      <c r="H3" s="168"/>
      <c r="I3" s="112" t="s">
        <v>176</v>
      </c>
      <c r="J3" s="112"/>
      <c r="K3" s="112"/>
      <c r="L3" s="112"/>
      <c r="M3" s="186"/>
      <c r="N3" s="186"/>
      <c r="O3" s="186"/>
      <c r="P3" s="186"/>
      <c r="Q3" s="186"/>
      <c r="R3" s="188" t="s">
        <v>177</v>
      </c>
      <c r="S3" s="186"/>
    </row>
    <row r="4" s="88" customFormat="1" ht="30" customHeight="1" spans="1:19">
      <c r="A4" s="169" t="s">
        <v>3</v>
      </c>
      <c r="B4" s="170" t="s">
        <v>178</v>
      </c>
      <c r="C4" s="170" t="s">
        <v>179</v>
      </c>
      <c r="D4" s="170" t="s">
        <v>180</v>
      </c>
      <c r="E4" s="171" t="s">
        <v>9</v>
      </c>
      <c r="F4" s="171" t="s">
        <v>10</v>
      </c>
      <c r="G4" s="172" t="s">
        <v>181</v>
      </c>
      <c r="H4" s="18" t="s">
        <v>182</v>
      </c>
      <c r="I4" s="18"/>
      <c r="J4" s="18"/>
      <c r="K4" s="18"/>
      <c r="L4" s="18" t="s">
        <v>183</v>
      </c>
      <c r="M4" s="18"/>
      <c r="N4" s="18"/>
      <c r="O4" s="18"/>
      <c r="P4" s="18" t="s">
        <v>184</v>
      </c>
      <c r="Q4" s="18"/>
      <c r="R4" s="18"/>
      <c r="S4" s="18"/>
    </row>
    <row r="5" s="88" customFormat="1" ht="30" customHeight="1" spans="1:19">
      <c r="A5" s="169"/>
      <c r="B5" s="170"/>
      <c r="C5" s="170"/>
      <c r="D5" s="170"/>
      <c r="E5" s="171"/>
      <c r="F5" s="171"/>
      <c r="G5" s="173"/>
      <c r="H5" s="18" t="s">
        <v>185</v>
      </c>
      <c r="I5" s="18" t="s">
        <v>186</v>
      </c>
      <c r="J5" s="18" t="s">
        <v>20</v>
      </c>
      <c r="K5" s="18" t="s">
        <v>187</v>
      </c>
      <c r="L5" s="18" t="s">
        <v>185</v>
      </c>
      <c r="M5" s="18" t="s">
        <v>186</v>
      </c>
      <c r="N5" s="18" t="s">
        <v>20</v>
      </c>
      <c r="O5" s="18" t="s">
        <v>188</v>
      </c>
      <c r="P5" s="18" t="s">
        <v>185</v>
      </c>
      <c r="Q5" s="18" t="s">
        <v>186</v>
      </c>
      <c r="R5" s="18" t="s">
        <v>20</v>
      </c>
      <c r="S5" s="18" t="s">
        <v>187</v>
      </c>
    </row>
    <row r="6" s="153" customFormat="1" ht="30" customHeight="1" spans="1:20">
      <c r="A6" s="174" t="s">
        <v>189</v>
      </c>
      <c r="B6" s="175"/>
      <c r="C6" s="176">
        <f>SUM(C7:C9)</f>
        <v>19</v>
      </c>
      <c r="D6" s="176">
        <f>SUM(D7:D9)</f>
        <v>19</v>
      </c>
      <c r="E6" s="30">
        <f>SUM(E7:E9)</f>
        <v>2740950</v>
      </c>
      <c r="F6" s="30">
        <f t="shared" ref="F6:S6" si="0">SUM(F7:F9)</f>
        <v>550456</v>
      </c>
      <c r="G6" s="30">
        <f t="shared" si="0"/>
        <v>96329.8</v>
      </c>
      <c r="H6" s="30">
        <f t="shared" si="0"/>
        <v>0</v>
      </c>
      <c r="I6" s="30">
        <f t="shared" si="0"/>
        <v>247705.2</v>
      </c>
      <c r="J6" s="30">
        <f t="shared" si="0"/>
        <v>206421</v>
      </c>
      <c r="K6" s="30">
        <f ca="1">SUM(K7:K9:K9)</f>
        <v>454126.2</v>
      </c>
      <c r="L6" s="30">
        <f t="shared" si="0"/>
        <v>0</v>
      </c>
      <c r="M6" s="30">
        <f t="shared" si="0"/>
        <v>0</v>
      </c>
      <c r="N6" s="30">
        <f t="shared" si="0"/>
        <v>0</v>
      </c>
      <c r="O6" s="30">
        <f t="shared" si="0"/>
        <v>0</v>
      </c>
      <c r="P6" s="30">
        <f t="shared" si="0"/>
        <v>0</v>
      </c>
      <c r="Q6" s="30">
        <f t="shared" si="0"/>
        <v>247705.2</v>
      </c>
      <c r="R6" s="30">
        <f t="shared" si="0"/>
        <v>206421</v>
      </c>
      <c r="S6" s="30">
        <f t="shared" si="0"/>
        <v>454126.2</v>
      </c>
      <c r="T6" s="153">
        <f>S6-R6-Q6-P6</f>
        <v>0</v>
      </c>
    </row>
    <row r="7" s="7" customFormat="1" ht="30" customHeight="1" spans="1:19">
      <c r="A7" s="177">
        <v>1</v>
      </c>
      <c r="B7" s="19" t="s">
        <v>190</v>
      </c>
      <c r="C7" s="20">
        <v>15</v>
      </c>
      <c r="D7" s="20">
        <v>15</v>
      </c>
      <c r="E7" s="178">
        <v>1458950</v>
      </c>
      <c r="F7" s="178">
        <v>283800</v>
      </c>
      <c r="G7" s="178">
        <v>49665</v>
      </c>
      <c r="H7" s="38">
        <v>0</v>
      </c>
      <c r="I7" s="38">
        <v>127710</v>
      </c>
      <c r="J7" s="38">
        <v>106425</v>
      </c>
      <c r="K7" s="38">
        <f>SUM(H7:J7)</f>
        <v>234135</v>
      </c>
      <c r="L7" s="38">
        <v>0</v>
      </c>
      <c r="M7" s="38">
        <v>0</v>
      </c>
      <c r="N7" s="38">
        <v>0</v>
      </c>
      <c r="O7" s="38">
        <f t="shared" ref="O7:O9" si="1">SUM(L7:N7)</f>
        <v>0</v>
      </c>
      <c r="P7" s="38">
        <f t="shared" ref="P7:P9" si="2">H7-L7</f>
        <v>0</v>
      </c>
      <c r="Q7" s="38">
        <f t="shared" ref="Q7:Q9" si="3">I7-M7</f>
        <v>127710</v>
      </c>
      <c r="R7" s="38">
        <f t="shared" ref="R7:R9" si="4">J7-N7</f>
        <v>106425</v>
      </c>
      <c r="S7" s="38">
        <f>SUM(P7:R7)</f>
        <v>234135</v>
      </c>
    </row>
    <row r="8" s="7" customFormat="1" ht="30" customHeight="1" spans="1:19">
      <c r="A8" s="177">
        <v>2</v>
      </c>
      <c r="B8" s="19" t="s">
        <v>191</v>
      </c>
      <c r="C8" s="20">
        <v>2</v>
      </c>
      <c r="D8" s="20">
        <v>2</v>
      </c>
      <c r="E8" s="178">
        <v>468000</v>
      </c>
      <c r="F8" s="178">
        <v>97344</v>
      </c>
      <c r="G8" s="178">
        <v>17035.2</v>
      </c>
      <c r="H8" s="38">
        <v>0</v>
      </c>
      <c r="I8" s="38">
        <v>43804.8</v>
      </c>
      <c r="J8" s="38">
        <v>36504</v>
      </c>
      <c r="K8" s="38">
        <f>SUM(H8:J8)</f>
        <v>80308.8</v>
      </c>
      <c r="L8" s="38">
        <v>0</v>
      </c>
      <c r="M8" s="38">
        <v>0</v>
      </c>
      <c r="N8" s="38">
        <v>0</v>
      </c>
      <c r="O8" s="38">
        <f t="shared" si="1"/>
        <v>0</v>
      </c>
      <c r="P8" s="38">
        <f t="shared" si="2"/>
        <v>0</v>
      </c>
      <c r="Q8" s="38">
        <f t="shared" si="3"/>
        <v>43804.8</v>
      </c>
      <c r="R8" s="38">
        <f t="shared" si="4"/>
        <v>36504</v>
      </c>
      <c r="S8" s="38">
        <f>SUM(P8:R8)</f>
        <v>80308.8</v>
      </c>
    </row>
    <row r="9" s="7" customFormat="1" ht="30" customHeight="1" spans="1:19">
      <c r="A9" s="177">
        <v>3</v>
      </c>
      <c r="B9" s="19" t="s">
        <v>192</v>
      </c>
      <c r="C9" s="20">
        <v>2</v>
      </c>
      <c r="D9" s="20">
        <v>2</v>
      </c>
      <c r="E9" s="178">
        <v>814000</v>
      </c>
      <c r="F9" s="178">
        <v>169312</v>
      </c>
      <c r="G9" s="178">
        <v>29629.6</v>
      </c>
      <c r="H9" s="38">
        <v>0</v>
      </c>
      <c r="I9" s="38">
        <v>76190.4</v>
      </c>
      <c r="J9" s="38">
        <v>63492</v>
      </c>
      <c r="K9" s="38">
        <f>SUM(H9:J9)</f>
        <v>139682.4</v>
      </c>
      <c r="L9" s="38">
        <v>0</v>
      </c>
      <c r="M9" s="38">
        <v>0</v>
      </c>
      <c r="N9" s="38">
        <v>0</v>
      </c>
      <c r="O9" s="38">
        <f t="shared" si="1"/>
        <v>0</v>
      </c>
      <c r="P9" s="38">
        <f t="shared" si="2"/>
        <v>0</v>
      </c>
      <c r="Q9" s="38">
        <f t="shared" si="3"/>
        <v>76190.4</v>
      </c>
      <c r="R9" s="38">
        <f t="shared" si="4"/>
        <v>63492</v>
      </c>
      <c r="S9" s="38">
        <f>SUM(P9:R9)</f>
        <v>139682.4</v>
      </c>
    </row>
    <row r="10" s="153" customFormat="1" ht="30" customHeight="1" spans="1:20">
      <c r="A10" s="174" t="s">
        <v>193</v>
      </c>
      <c r="B10" s="175"/>
      <c r="C10" s="176">
        <f t="shared" ref="C10:S10" si="5">SUM(C11:C11)</f>
        <v>1</v>
      </c>
      <c r="D10" s="176">
        <f t="shared" si="5"/>
        <v>1</v>
      </c>
      <c r="E10" s="30">
        <f t="shared" si="5"/>
        <v>1996600</v>
      </c>
      <c r="F10" s="30">
        <f t="shared" si="5"/>
        <v>88493.6</v>
      </c>
      <c r="G10" s="30">
        <f t="shared" si="5"/>
        <v>17698.72</v>
      </c>
      <c r="H10" s="30">
        <f t="shared" si="5"/>
        <v>0</v>
      </c>
      <c r="I10" s="30">
        <f t="shared" si="5"/>
        <v>35397.44</v>
      </c>
      <c r="J10" s="30">
        <f t="shared" si="5"/>
        <v>35397.44</v>
      </c>
      <c r="K10" s="30">
        <f t="shared" si="5"/>
        <v>70794.88</v>
      </c>
      <c r="L10" s="30">
        <f t="shared" si="5"/>
        <v>0</v>
      </c>
      <c r="M10" s="30">
        <f t="shared" si="5"/>
        <v>0</v>
      </c>
      <c r="N10" s="30">
        <f t="shared" si="5"/>
        <v>0</v>
      </c>
      <c r="O10" s="30">
        <f t="shared" si="5"/>
        <v>0</v>
      </c>
      <c r="P10" s="30">
        <f t="shared" si="5"/>
        <v>0</v>
      </c>
      <c r="Q10" s="30">
        <f t="shared" si="5"/>
        <v>35397.44</v>
      </c>
      <c r="R10" s="30">
        <f t="shared" si="5"/>
        <v>35397.44</v>
      </c>
      <c r="S10" s="30">
        <f t="shared" si="5"/>
        <v>70794.88</v>
      </c>
      <c r="T10" s="153">
        <f>S10-R10-Q10-P10</f>
        <v>0</v>
      </c>
    </row>
    <row r="11" s="7" customFormat="1" ht="30" customHeight="1" spans="1:19">
      <c r="A11" s="179">
        <v>1</v>
      </c>
      <c r="B11" s="19" t="s">
        <v>194</v>
      </c>
      <c r="C11" s="20">
        <v>1</v>
      </c>
      <c r="D11" s="20">
        <v>1</v>
      </c>
      <c r="E11" s="178">
        <v>1996600</v>
      </c>
      <c r="F11" s="178">
        <v>88493.6</v>
      </c>
      <c r="G11" s="178">
        <v>17698.72</v>
      </c>
      <c r="H11" s="178">
        <v>0</v>
      </c>
      <c r="I11" s="38">
        <v>35397.44</v>
      </c>
      <c r="J11" s="38">
        <v>35397.44</v>
      </c>
      <c r="K11" s="38">
        <f>SUM(H11:J11)</f>
        <v>70794.88</v>
      </c>
      <c r="L11" s="38">
        <v>0</v>
      </c>
      <c r="M11" s="38">
        <v>0</v>
      </c>
      <c r="N11" s="38">
        <v>0</v>
      </c>
      <c r="O11" s="38">
        <f t="shared" ref="O11:O16" si="6">SUM(L11:N11)</f>
        <v>0</v>
      </c>
      <c r="P11" s="38">
        <f>H11-L11</f>
        <v>0</v>
      </c>
      <c r="Q11" s="38">
        <f t="shared" ref="Q11:Q16" si="7">I11-M11</f>
        <v>35397.44</v>
      </c>
      <c r="R11" s="38">
        <f t="shared" ref="R11:R16" si="8">J11-N11</f>
        <v>35397.44</v>
      </c>
      <c r="S11" s="38">
        <f t="shared" ref="S11:S16" si="9">SUM(P11:R11)</f>
        <v>70794.88</v>
      </c>
    </row>
    <row r="12" s="153" customFormat="1" ht="30" customHeight="1" spans="1:20">
      <c r="A12" s="174" t="s">
        <v>195</v>
      </c>
      <c r="B12" s="175"/>
      <c r="C12" s="176">
        <f>SUM(C13:C16)</f>
        <v>30</v>
      </c>
      <c r="D12" s="176">
        <f>SUM(D13:D16)</f>
        <v>1203</v>
      </c>
      <c r="E12" s="30">
        <f>SUM(E13:E16)</f>
        <v>6405408</v>
      </c>
      <c r="F12" s="30">
        <f t="shared" ref="F12:S12" si="10">SUM(F13:F16)</f>
        <v>224189.28</v>
      </c>
      <c r="G12" s="30">
        <f t="shared" si="10"/>
        <v>22544.65</v>
      </c>
      <c r="H12" s="30">
        <f t="shared" si="10"/>
        <v>100885.18</v>
      </c>
      <c r="I12" s="30">
        <f t="shared" si="10"/>
        <v>56047.32</v>
      </c>
      <c r="J12" s="30">
        <f t="shared" si="10"/>
        <v>44712.13</v>
      </c>
      <c r="K12" s="30">
        <f t="shared" si="10"/>
        <v>201644.63</v>
      </c>
      <c r="L12" s="30">
        <f t="shared" si="10"/>
        <v>0</v>
      </c>
      <c r="M12" s="30">
        <f t="shared" si="10"/>
        <v>0</v>
      </c>
      <c r="N12" s="30">
        <f t="shared" si="10"/>
        <v>0</v>
      </c>
      <c r="O12" s="30">
        <f t="shared" si="10"/>
        <v>0</v>
      </c>
      <c r="P12" s="30">
        <f t="shared" si="10"/>
        <v>100885.18</v>
      </c>
      <c r="Q12" s="30">
        <f t="shared" si="10"/>
        <v>56047.32</v>
      </c>
      <c r="R12" s="30">
        <f t="shared" si="10"/>
        <v>44712.13</v>
      </c>
      <c r="S12" s="30">
        <f t="shared" si="10"/>
        <v>201644.63</v>
      </c>
      <c r="T12" s="153">
        <f>S12-R12-Q12-P12</f>
        <v>0</v>
      </c>
    </row>
    <row r="13" s="7" customFormat="1" ht="30" customHeight="1" spans="1:19">
      <c r="A13" s="179">
        <v>1</v>
      </c>
      <c r="B13" s="19" t="s">
        <v>190</v>
      </c>
      <c r="C13" s="20">
        <v>18</v>
      </c>
      <c r="D13" s="20">
        <v>752</v>
      </c>
      <c r="E13" s="178">
        <v>4089120</v>
      </c>
      <c r="F13" s="178">
        <v>143119.2</v>
      </c>
      <c r="G13" s="178">
        <v>14591.92</v>
      </c>
      <c r="H13" s="38">
        <v>64403.64</v>
      </c>
      <c r="I13" s="38">
        <v>35779.8</v>
      </c>
      <c r="J13" s="38">
        <v>28343.84</v>
      </c>
      <c r="K13" s="38">
        <f>SUM(H13:J13)</f>
        <v>128527.28</v>
      </c>
      <c r="L13" s="38">
        <v>0</v>
      </c>
      <c r="M13" s="38">
        <v>0</v>
      </c>
      <c r="N13" s="38">
        <v>0</v>
      </c>
      <c r="O13" s="38">
        <f t="shared" si="6"/>
        <v>0</v>
      </c>
      <c r="P13" s="38">
        <f t="shared" ref="P13:P16" si="11">H13-L13</f>
        <v>64403.64</v>
      </c>
      <c r="Q13" s="38">
        <f t="shared" si="7"/>
        <v>35779.8</v>
      </c>
      <c r="R13" s="38">
        <f t="shared" si="8"/>
        <v>28343.84</v>
      </c>
      <c r="S13" s="38">
        <f t="shared" si="9"/>
        <v>128527.28</v>
      </c>
    </row>
    <row r="14" s="7" customFormat="1" ht="30" customHeight="1" spans="1:19">
      <c r="A14" s="179">
        <v>2</v>
      </c>
      <c r="B14" s="19" t="s">
        <v>196</v>
      </c>
      <c r="C14" s="20">
        <v>2</v>
      </c>
      <c r="D14" s="20">
        <v>15</v>
      </c>
      <c r="E14" s="178">
        <v>44080</v>
      </c>
      <c r="F14" s="178">
        <v>1542.8</v>
      </c>
      <c r="G14" s="178">
        <v>0</v>
      </c>
      <c r="H14" s="38">
        <v>694.26</v>
      </c>
      <c r="I14" s="38">
        <v>385.7</v>
      </c>
      <c r="J14" s="38">
        <v>462.84</v>
      </c>
      <c r="K14" s="38">
        <f>SUM(H14:J14)</f>
        <v>1542.8</v>
      </c>
      <c r="L14" s="38">
        <v>0</v>
      </c>
      <c r="M14" s="38">
        <v>0</v>
      </c>
      <c r="N14" s="38">
        <v>0</v>
      </c>
      <c r="O14" s="38">
        <f t="shared" si="6"/>
        <v>0</v>
      </c>
      <c r="P14" s="38">
        <f t="shared" si="11"/>
        <v>694.26</v>
      </c>
      <c r="Q14" s="38">
        <f t="shared" si="7"/>
        <v>385.7</v>
      </c>
      <c r="R14" s="38">
        <f t="shared" si="8"/>
        <v>462.84</v>
      </c>
      <c r="S14" s="38">
        <f t="shared" si="9"/>
        <v>1542.8</v>
      </c>
    </row>
    <row r="15" s="7" customFormat="1" ht="30" customHeight="1" spans="1:19">
      <c r="A15" s="179">
        <v>3</v>
      </c>
      <c r="B15" s="19" t="s">
        <v>191</v>
      </c>
      <c r="C15" s="20">
        <v>4</v>
      </c>
      <c r="D15" s="20">
        <v>149</v>
      </c>
      <c r="E15" s="178">
        <v>763320</v>
      </c>
      <c r="F15" s="178">
        <v>26716.2</v>
      </c>
      <c r="G15" s="178">
        <v>2671.62</v>
      </c>
      <c r="H15" s="38">
        <v>12022.29</v>
      </c>
      <c r="I15" s="38">
        <v>6679.05</v>
      </c>
      <c r="J15" s="38">
        <v>5343.24</v>
      </c>
      <c r="K15" s="38">
        <f>SUM(H15:J15)</f>
        <v>24044.58</v>
      </c>
      <c r="L15" s="38">
        <v>0</v>
      </c>
      <c r="M15" s="38">
        <v>0</v>
      </c>
      <c r="N15" s="38">
        <v>0</v>
      </c>
      <c r="O15" s="38">
        <f t="shared" si="6"/>
        <v>0</v>
      </c>
      <c r="P15" s="38">
        <f t="shared" si="11"/>
        <v>12022.29</v>
      </c>
      <c r="Q15" s="38">
        <f t="shared" si="7"/>
        <v>6679.05</v>
      </c>
      <c r="R15" s="38">
        <f t="shared" si="8"/>
        <v>5343.24</v>
      </c>
      <c r="S15" s="38">
        <f t="shared" si="9"/>
        <v>24044.58</v>
      </c>
    </row>
    <row r="16" s="7" customFormat="1" ht="30" customHeight="1" spans="1:19">
      <c r="A16" s="179">
        <v>4</v>
      </c>
      <c r="B16" s="19" t="s">
        <v>194</v>
      </c>
      <c r="C16" s="20">
        <v>6</v>
      </c>
      <c r="D16" s="20">
        <v>287</v>
      </c>
      <c r="E16" s="178">
        <v>1508888</v>
      </c>
      <c r="F16" s="178">
        <v>52811.08</v>
      </c>
      <c r="G16" s="178">
        <v>5281.11</v>
      </c>
      <c r="H16" s="38">
        <v>23764.99</v>
      </c>
      <c r="I16" s="38">
        <v>13202.77</v>
      </c>
      <c r="J16" s="38">
        <v>10562.21</v>
      </c>
      <c r="K16" s="38">
        <f>SUM(H16:J16)</f>
        <v>47529.97</v>
      </c>
      <c r="L16" s="38">
        <v>0</v>
      </c>
      <c r="M16" s="38">
        <v>0</v>
      </c>
      <c r="N16" s="38">
        <v>0</v>
      </c>
      <c r="O16" s="38">
        <f t="shared" si="6"/>
        <v>0</v>
      </c>
      <c r="P16" s="38">
        <f t="shared" si="11"/>
        <v>23764.99</v>
      </c>
      <c r="Q16" s="38">
        <f t="shared" si="7"/>
        <v>13202.77</v>
      </c>
      <c r="R16" s="38">
        <f t="shared" si="8"/>
        <v>10562.21</v>
      </c>
      <c r="S16" s="38">
        <f t="shared" si="9"/>
        <v>47529.97</v>
      </c>
    </row>
    <row r="17" s="153" customFormat="1" ht="30" customHeight="1" spans="1:19">
      <c r="A17" s="174" t="s">
        <v>197</v>
      </c>
      <c r="B17" s="175"/>
      <c r="C17" s="176">
        <f t="shared" ref="C17:S17" si="12">SUM(C18:C18)</f>
        <v>2</v>
      </c>
      <c r="D17" s="176">
        <f t="shared" si="12"/>
        <v>33</v>
      </c>
      <c r="E17" s="30">
        <f t="shared" si="12"/>
        <v>514608</v>
      </c>
      <c r="F17" s="30">
        <f t="shared" si="12"/>
        <v>46314.72</v>
      </c>
      <c r="G17" s="30">
        <f t="shared" si="12"/>
        <v>4631.47</v>
      </c>
      <c r="H17" s="30">
        <f t="shared" si="12"/>
        <v>20841.62</v>
      </c>
      <c r="I17" s="30">
        <f t="shared" si="12"/>
        <v>11578.68</v>
      </c>
      <c r="J17" s="30">
        <f t="shared" si="12"/>
        <v>9262.95</v>
      </c>
      <c r="K17" s="30">
        <f t="shared" si="12"/>
        <v>41683.25</v>
      </c>
      <c r="L17" s="30">
        <f t="shared" si="12"/>
        <v>0</v>
      </c>
      <c r="M17" s="30">
        <f t="shared" si="12"/>
        <v>0</v>
      </c>
      <c r="N17" s="30">
        <f t="shared" si="12"/>
        <v>0</v>
      </c>
      <c r="O17" s="30">
        <f t="shared" si="12"/>
        <v>0</v>
      </c>
      <c r="P17" s="30">
        <f t="shared" si="12"/>
        <v>20841.62</v>
      </c>
      <c r="Q17" s="30">
        <f t="shared" si="12"/>
        <v>11578.68</v>
      </c>
      <c r="R17" s="30">
        <f t="shared" si="12"/>
        <v>9262.95</v>
      </c>
      <c r="S17" s="30">
        <f t="shared" si="12"/>
        <v>41683.25</v>
      </c>
    </row>
    <row r="18" s="153" customFormat="1" ht="30" customHeight="1" spans="1:19">
      <c r="A18" s="179">
        <v>1</v>
      </c>
      <c r="B18" s="19" t="s">
        <v>191</v>
      </c>
      <c r="C18" s="20">
        <v>2</v>
      </c>
      <c r="D18" s="20">
        <v>33</v>
      </c>
      <c r="E18" s="178">
        <v>514608</v>
      </c>
      <c r="F18" s="178">
        <v>46314.72</v>
      </c>
      <c r="G18" s="178">
        <v>4631.47</v>
      </c>
      <c r="H18" s="38">
        <v>20841.62</v>
      </c>
      <c r="I18" s="38">
        <v>11578.68</v>
      </c>
      <c r="J18" s="38">
        <v>9262.95</v>
      </c>
      <c r="K18" s="38">
        <f>SUM(H18:J18)</f>
        <v>41683.25</v>
      </c>
      <c r="L18" s="38">
        <v>0</v>
      </c>
      <c r="M18" s="38">
        <v>0</v>
      </c>
      <c r="N18" s="38">
        <v>0</v>
      </c>
      <c r="O18" s="38">
        <f>SUM(L18:N18)</f>
        <v>0</v>
      </c>
      <c r="P18" s="38">
        <f t="shared" ref="P18:R18" si="13">H18-L18</f>
        <v>20841.62</v>
      </c>
      <c r="Q18" s="38">
        <f t="shared" si="13"/>
        <v>11578.68</v>
      </c>
      <c r="R18" s="38">
        <f t="shared" si="13"/>
        <v>9262.95</v>
      </c>
      <c r="S18" s="38">
        <f>SUM(P18:R18)</f>
        <v>41683.25</v>
      </c>
    </row>
    <row r="19" s="153" customFormat="1" ht="30" customHeight="1" spans="1:20">
      <c r="A19" s="174" t="s">
        <v>198</v>
      </c>
      <c r="B19" s="175"/>
      <c r="C19" s="176">
        <f t="shared" ref="C19:S19" si="14">SUM(C20:C22)</f>
        <v>14</v>
      </c>
      <c r="D19" s="176">
        <f t="shared" si="14"/>
        <v>917</v>
      </c>
      <c r="E19" s="30">
        <f t="shared" si="14"/>
        <v>55723993.8</v>
      </c>
      <c r="F19" s="30">
        <f t="shared" si="14"/>
        <v>7244119.2</v>
      </c>
      <c r="G19" s="30">
        <f t="shared" si="14"/>
        <v>333876.92</v>
      </c>
      <c r="H19" s="30">
        <f t="shared" si="14"/>
        <v>3259853.67</v>
      </c>
      <c r="I19" s="30">
        <f t="shared" si="14"/>
        <v>2173235.77</v>
      </c>
      <c r="J19" s="30">
        <f t="shared" si="14"/>
        <v>1477152.84</v>
      </c>
      <c r="K19" s="30">
        <f t="shared" si="14"/>
        <v>6910242.28</v>
      </c>
      <c r="L19" s="30">
        <f t="shared" si="14"/>
        <v>3864.85</v>
      </c>
      <c r="M19" s="30">
        <f t="shared" si="14"/>
        <v>2576.56</v>
      </c>
      <c r="N19" s="30">
        <f t="shared" si="14"/>
        <v>2147.13</v>
      </c>
      <c r="O19" s="30">
        <f t="shared" si="14"/>
        <v>8588.54</v>
      </c>
      <c r="P19" s="30">
        <f t="shared" si="14"/>
        <v>3255988.82</v>
      </c>
      <c r="Q19" s="30">
        <f t="shared" si="14"/>
        <v>2170659.21</v>
      </c>
      <c r="R19" s="30">
        <f t="shared" si="14"/>
        <v>1475005.71</v>
      </c>
      <c r="S19" s="30">
        <f t="shared" si="14"/>
        <v>6901653.74</v>
      </c>
      <c r="T19" s="153">
        <f>S19-R19-Q19-P19</f>
        <v>0</v>
      </c>
    </row>
    <row r="20" s="153" customFormat="1" ht="30" customHeight="1" spans="1:19">
      <c r="A20" s="179">
        <v>1</v>
      </c>
      <c r="B20" s="19" t="s">
        <v>194</v>
      </c>
      <c r="C20" s="20">
        <v>5</v>
      </c>
      <c r="D20" s="20">
        <v>367</v>
      </c>
      <c r="E20" s="178">
        <v>24064808.55</v>
      </c>
      <c r="F20" s="178">
        <v>3128425.12</v>
      </c>
      <c r="G20" s="178">
        <v>156421.25</v>
      </c>
      <c r="H20" s="38">
        <v>1407791.3</v>
      </c>
      <c r="I20" s="38">
        <v>938527.53</v>
      </c>
      <c r="J20" s="38">
        <v>625685.04</v>
      </c>
      <c r="K20" s="38">
        <f>SUM(H20:J20)</f>
        <v>2972003.87</v>
      </c>
      <c r="L20" s="38">
        <v>0</v>
      </c>
      <c r="M20" s="38">
        <v>0</v>
      </c>
      <c r="N20" s="38">
        <v>0</v>
      </c>
      <c r="O20" s="38">
        <f>SUM(L20:N20)</f>
        <v>0</v>
      </c>
      <c r="P20" s="38">
        <f>H20-L20</f>
        <v>1407791.3</v>
      </c>
      <c r="Q20" s="38">
        <f>I20-M20</f>
        <v>938527.53</v>
      </c>
      <c r="R20" s="38">
        <f>J20-N20</f>
        <v>625685.04</v>
      </c>
      <c r="S20" s="38">
        <f>SUM(P20:R20)</f>
        <v>2972003.87</v>
      </c>
    </row>
    <row r="21" s="7" customFormat="1" ht="30" customHeight="1" spans="1:19">
      <c r="A21" s="180">
        <v>2</v>
      </c>
      <c r="B21" s="19" t="s">
        <v>192</v>
      </c>
      <c r="C21" s="20">
        <v>4</v>
      </c>
      <c r="D21" s="20">
        <v>413</v>
      </c>
      <c r="E21" s="178">
        <v>27300870</v>
      </c>
      <c r="F21" s="178">
        <v>3549113.1</v>
      </c>
      <c r="G21" s="178">
        <v>177455.67</v>
      </c>
      <c r="H21" s="178">
        <v>1597100.91</v>
      </c>
      <c r="I21" s="178">
        <v>1064733.94</v>
      </c>
      <c r="J21" s="178">
        <v>709822.58</v>
      </c>
      <c r="K21" s="38">
        <f>SUM(H21:J21)</f>
        <v>3371657.43</v>
      </c>
      <c r="L21" s="38">
        <v>0</v>
      </c>
      <c r="M21" s="38">
        <v>0</v>
      </c>
      <c r="N21" s="38">
        <v>0</v>
      </c>
      <c r="O21" s="38">
        <f>SUM(L21:N21)</f>
        <v>0</v>
      </c>
      <c r="P21" s="38">
        <f>H21-L21</f>
        <v>1597100.91</v>
      </c>
      <c r="Q21" s="38">
        <f>I21-M21</f>
        <v>1064733.94</v>
      </c>
      <c r="R21" s="38">
        <f>J21-N21</f>
        <v>709822.58</v>
      </c>
      <c r="S21" s="38">
        <f>SUM(P21:R21)</f>
        <v>3371657.43</v>
      </c>
    </row>
    <row r="22" s="7" customFormat="1" ht="30" customHeight="1" spans="1:19">
      <c r="A22" s="180">
        <v>3</v>
      </c>
      <c r="B22" s="19" t="s">
        <v>199</v>
      </c>
      <c r="C22" s="20">
        <v>5</v>
      </c>
      <c r="D22" s="20">
        <v>137</v>
      </c>
      <c r="E22" s="178">
        <v>4358315.25</v>
      </c>
      <c r="F22" s="178">
        <v>566580.98</v>
      </c>
      <c r="G22" s="178">
        <v>0</v>
      </c>
      <c r="H22" s="38">
        <v>254961.46</v>
      </c>
      <c r="I22" s="38">
        <v>169974.3</v>
      </c>
      <c r="J22" s="38">
        <v>141645.22</v>
      </c>
      <c r="K22" s="38">
        <f>SUM(H22:J22)</f>
        <v>566580.98</v>
      </c>
      <c r="L22" s="38">
        <v>3864.85</v>
      </c>
      <c r="M22" s="38">
        <v>2576.56</v>
      </c>
      <c r="N22" s="38">
        <v>2147.13</v>
      </c>
      <c r="O22" s="38">
        <f>SUM(L22:N22)</f>
        <v>8588.54</v>
      </c>
      <c r="P22" s="38">
        <f>H22-L22</f>
        <v>251096.61</v>
      </c>
      <c r="Q22" s="38">
        <f>I22-M22</f>
        <v>167397.74</v>
      </c>
      <c r="R22" s="38">
        <f>J22-N22</f>
        <v>139498.09</v>
      </c>
      <c r="S22" s="38">
        <f>SUM(P22:R22)</f>
        <v>557992.44</v>
      </c>
    </row>
    <row r="23" s="153" customFormat="1" ht="30" customHeight="1" spans="1:19">
      <c r="A23" s="174" t="s">
        <v>200</v>
      </c>
      <c r="B23" s="175"/>
      <c r="C23" s="176">
        <f>SUM(C24:C26)</f>
        <v>16</v>
      </c>
      <c r="D23" s="176">
        <f>SUM(D24:D26)</f>
        <v>1207</v>
      </c>
      <c r="E23" s="30">
        <f>SUM(E24:E26)</f>
        <v>326177930</v>
      </c>
      <c r="F23" s="30">
        <f t="shared" ref="F23:S23" si="15">SUM(F24:F26)</f>
        <v>7958741.52</v>
      </c>
      <c r="G23" s="30">
        <f t="shared" si="15"/>
        <v>736986.93</v>
      </c>
      <c r="H23" s="30">
        <f t="shared" si="15"/>
        <v>3581433.69</v>
      </c>
      <c r="I23" s="30">
        <f t="shared" si="15"/>
        <v>1989685.39</v>
      </c>
      <c r="J23" s="30">
        <f t="shared" si="15"/>
        <v>1650635.51</v>
      </c>
      <c r="K23" s="30">
        <f t="shared" si="15"/>
        <v>7221754.59</v>
      </c>
      <c r="L23" s="30">
        <f t="shared" si="15"/>
        <v>1199.01</v>
      </c>
      <c r="M23" s="30">
        <f t="shared" si="15"/>
        <v>666.12</v>
      </c>
      <c r="N23" s="30">
        <f t="shared" si="15"/>
        <v>799.350000000001</v>
      </c>
      <c r="O23" s="30">
        <f t="shared" si="15"/>
        <v>2664.48</v>
      </c>
      <c r="P23" s="30">
        <f t="shared" si="15"/>
        <v>3580234.68</v>
      </c>
      <c r="Q23" s="30">
        <f t="shared" si="15"/>
        <v>1989019.27</v>
      </c>
      <c r="R23" s="30">
        <f t="shared" si="15"/>
        <v>1649836.16</v>
      </c>
      <c r="S23" s="30">
        <f t="shared" si="15"/>
        <v>7219090.11</v>
      </c>
    </row>
    <row r="24" s="153" customFormat="1" ht="30" customHeight="1" spans="1:19">
      <c r="A24" s="179">
        <v>1</v>
      </c>
      <c r="B24" s="19" t="s">
        <v>194</v>
      </c>
      <c r="C24" s="20">
        <v>5</v>
      </c>
      <c r="D24" s="20">
        <v>367</v>
      </c>
      <c r="E24" s="178">
        <v>108364750</v>
      </c>
      <c r="F24" s="178">
        <v>2644099.91</v>
      </c>
      <c r="G24" s="178">
        <v>264409.99</v>
      </c>
      <c r="H24" s="178">
        <v>1189844.96</v>
      </c>
      <c r="I24" s="178">
        <v>661024.98</v>
      </c>
      <c r="J24" s="178">
        <v>528819.98</v>
      </c>
      <c r="K24" s="38">
        <f>SUM(H24:J24)</f>
        <v>2379689.92</v>
      </c>
      <c r="L24" s="38">
        <v>501.02</v>
      </c>
      <c r="M24" s="38">
        <v>278.34</v>
      </c>
      <c r="N24" s="38">
        <v>334.010000000001</v>
      </c>
      <c r="O24" s="178">
        <f>SUM(L24:N24)</f>
        <v>1113.37</v>
      </c>
      <c r="P24" s="38">
        <f>H24-L24</f>
        <v>1189343.94</v>
      </c>
      <c r="Q24" s="38">
        <f>I24-M24</f>
        <v>660746.64</v>
      </c>
      <c r="R24" s="38">
        <f>J24-N24</f>
        <v>528485.97</v>
      </c>
      <c r="S24" s="178">
        <f>SUM(P24:R24)</f>
        <v>2378576.55</v>
      </c>
    </row>
    <row r="25" s="7" customFormat="1" ht="30" customHeight="1" spans="1:19">
      <c r="A25" s="179">
        <v>2</v>
      </c>
      <c r="B25" s="19" t="s">
        <v>192</v>
      </c>
      <c r="C25" s="20">
        <v>5</v>
      </c>
      <c r="D25" s="20">
        <v>676</v>
      </c>
      <c r="E25" s="178">
        <v>193679070</v>
      </c>
      <c r="F25" s="178">
        <v>4725769.32</v>
      </c>
      <c r="G25" s="178">
        <v>472576.94</v>
      </c>
      <c r="H25" s="38">
        <v>2126596.2</v>
      </c>
      <c r="I25" s="38">
        <v>1181442.34</v>
      </c>
      <c r="J25" s="38">
        <v>945153.84</v>
      </c>
      <c r="K25" s="38">
        <f>SUM(H25:J25)</f>
        <v>4253192.38</v>
      </c>
      <c r="L25" s="38">
        <v>0</v>
      </c>
      <c r="M25" s="38">
        <v>0</v>
      </c>
      <c r="N25" s="38">
        <v>0</v>
      </c>
      <c r="O25" s="178">
        <f>SUM(L25:N25)</f>
        <v>0</v>
      </c>
      <c r="P25" s="38">
        <f>H25-L25</f>
        <v>2126596.2</v>
      </c>
      <c r="Q25" s="38">
        <f>I25-M25</f>
        <v>1181442.34</v>
      </c>
      <c r="R25" s="38">
        <f>J25-N25</f>
        <v>945153.84</v>
      </c>
      <c r="S25" s="178">
        <f>SUM(P25:R25)</f>
        <v>4253192.38</v>
      </c>
    </row>
    <row r="26" s="7" customFormat="1" ht="30" customHeight="1" spans="1:19">
      <c r="A26" s="179">
        <v>3</v>
      </c>
      <c r="B26" s="19" t="s">
        <v>201</v>
      </c>
      <c r="C26" s="20">
        <v>6</v>
      </c>
      <c r="D26" s="20">
        <v>164</v>
      </c>
      <c r="E26" s="178">
        <v>24134110</v>
      </c>
      <c r="F26" s="178">
        <v>588872.29</v>
      </c>
      <c r="G26" s="178">
        <v>0</v>
      </c>
      <c r="H26" s="38">
        <v>264992.53</v>
      </c>
      <c r="I26" s="38">
        <v>147218.07</v>
      </c>
      <c r="J26" s="38">
        <v>176661.69</v>
      </c>
      <c r="K26" s="38">
        <f>SUM(H26:J26)</f>
        <v>588872.29</v>
      </c>
      <c r="L26" s="38">
        <v>697.99</v>
      </c>
      <c r="M26" s="38">
        <v>387.78</v>
      </c>
      <c r="N26" s="38">
        <v>465.34</v>
      </c>
      <c r="O26" s="178">
        <f>SUM(L26:N26)</f>
        <v>1551.11</v>
      </c>
      <c r="P26" s="38">
        <f>H26-L26</f>
        <v>264294.54</v>
      </c>
      <c r="Q26" s="38">
        <f>I26-M26</f>
        <v>146830.29</v>
      </c>
      <c r="R26" s="38">
        <f>J26-N26</f>
        <v>176196.35</v>
      </c>
      <c r="S26" s="178">
        <f>SUM(P26:R26)</f>
        <v>587321.18</v>
      </c>
    </row>
    <row r="27" s="153" customFormat="1" ht="30" customHeight="1" spans="1:20">
      <c r="A27" s="28" t="s">
        <v>173</v>
      </c>
      <c r="B27" s="28"/>
      <c r="C27" s="176">
        <f>C10+C12+C19+C6+C23+C17</f>
        <v>82</v>
      </c>
      <c r="D27" s="176">
        <f>D10+D12+D19+D6+D23+D17</f>
        <v>3380</v>
      </c>
      <c r="E27" s="30">
        <f>E10+E12+E19+E6+E23+E17</f>
        <v>393559489.8</v>
      </c>
      <c r="F27" s="30">
        <f t="shared" ref="F27:S27" si="16">F10+F12+F19+F6+F23+F17</f>
        <v>16112314.32</v>
      </c>
      <c r="G27" s="30">
        <f t="shared" si="16"/>
        <v>1212068.49</v>
      </c>
      <c r="H27" s="30">
        <f t="shared" si="16"/>
        <v>6963014.16</v>
      </c>
      <c r="I27" s="30">
        <f t="shared" si="16"/>
        <v>4513649.8</v>
      </c>
      <c r="J27" s="30">
        <f t="shared" si="16"/>
        <v>3423581.87</v>
      </c>
      <c r="K27" s="30">
        <f ca="1" t="shared" si="16"/>
        <v>14900245.83</v>
      </c>
      <c r="L27" s="30">
        <f t="shared" si="16"/>
        <v>5063.86</v>
      </c>
      <c r="M27" s="30">
        <f t="shared" si="16"/>
        <v>3242.68</v>
      </c>
      <c r="N27" s="30">
        <f t="shared" si="16"/>
        <v>2946.48</v>
      </c>
      <c r="O27" s="30">
        <f t="shared" si="16"/>
        <v>11253.02</v>
      </c>
      <c r="P27" s="30">
        <f t="shared" si="16"/>
        <v>6957950.3</v>
      </c>
      <c r="Q27" s="30">
        <f t="shared" si="16"/>
        <v>4510407.12</v>
      </c>
      <c r="R27" s="30">
        <f t="shared" si="16"/>
        <v>3420635.39</v>
      </c>
      <c r="S27" s="30">
        <f t="shared" si="16"/>
        <v>14888992.81</v>
      </c>
      <c r="T27" s="153">
        <f>S27-R27-Q27-P27</f>
        <v>0</v>
      </c>
    </row>
    <row r="28" s="89" customFormat="1" ht="24" customHeight="1" spans="1:19">
      <c r="A28" s="181"/>
      <c r="B28" s="181"/>
      <c r="C28" s="182"/>
      <c r="D28" s="182"/>
      <c r="E28" s="183"/>
      <c r="F28" s="183"/>
      <c r="G28" s="183"/>
      <c r="H28" s="183"/>
      <c r="I28" s="183"/>
      <c r="J28" s="183"/>
      <c r="K28" s="183"/>
      <c r="L28" s="187"/>
      <c r="M28" s="187"/>
      <c r="N28" s="187"/>
      <c r="O28" s="187"/>
      <c r="P28" s="187"/>
      <c r="Q28" s="187"/>
      <c r="R28" s="187"/>
      <c r="S28" s="187">
        <f ca="1">K27-O27-S27</f>
        <v>0</v>
      </c>
    </row>
    <row r="29" spans="8:11">
      <c r="H29" s="92"/>
      <c r="I29" s="92"/>
      <c r="J29" s="92"/>
      <c r="K29" s="92"/>
    </row>
  </sheetData>
  <autoFilter xmlns:etc="http://www.wps.cn/officeDocument/2017/etCustomData" ref="A5:S28" etc:filterBottomFollowUsedRange="0">
    <extLst/>
  </autoFilter>
  <mergeCells count="21">
    <mergeCell ref="A1:B1"/>
    <mergeCell ref="A2:S2"/>
    <mergeCell ref="I3:L3"/>
    <mergeCell ref="R3:S3"/>
    <mergeCell ref="H4:K4"/>
    <mergeCell ref="L4:O4"/>
    <mergeCell ref="P4:S4"/>
    <mergeCell ref="A6:B6"/>
    <mergeCell ref="A10:B10"/>
    <mergeCell ref="A12:B12"/>
    <mergeCell ref="A17:B17"/>
    <mergeCell ref="A19:B19"/>
    <mergeCell ref="A23:B23"/>
    <mergeCell ref="A27:B27"/>
    <mergeCell ref="A4:A5"/>
    <mergeCell ref="B4:B5"/>
    <mergeCell ref="C4:C5"/>
    <mergeCell ref="D4:D5"/>
    <mergeCell ref="E4:E5"/>
    <mergeCell ref="F4:F5"/>
    <mergeCell ref="G4:G5"/>
  </mergeCells>
  <pageMargins left="0.354166666666667" right="0.275" top="0.629861111111111" bottom="0.432638888888889" header="0.393055555555556" footer="0.118055555555556"/>
  <pageSetup paperSize="9" scale="61" fitToHeight="0" orientation="landscape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27"/>
  <sheetViews>
    <sheetView view="pageBreakPreview" zoomScale="115" zoomScaleNormal="70" workbookViewId="0">
      <selection activeCell="I3" sqref="I3:Q3"/>
    </sheetView>
  </sheetViews>
  <sheetFormatPr defaultColWidth="8.25" defaultRowHeight="10.5"/>
  <cols>
    <col min="1" max="1" width="5.58333333333333" style="126" customWidth="1"/>
    <col min="2" max="2" width="7.08333333333333" style="126" customWidth="1"/>
    <col min="3" max="3" width="5.73333333333333" style="126" customWidth="1"/>
    <col min="4" max="4" width="5.08333333333333" style="126" customWidth="1"/>
    <col min="5" max="5" width="7.41666666666667" style="126" customWidth="1"/>
    <col min="6" max="6" width="14.0666666666667" style="126" customWidth="1"/>
    <col min="7" max="7" width="12.1666666666667" style="126" customWidth="1"/>
    <col min="8" max="9" width="9.375" style="127" customWidth="1"/>
    <col min="10" max="10" width="12.1666666666667" style="126" customWidth="1"/>
    <col min="11" max="11" width="8.38333333333333" style="126" customWidth="1"/>
    <col min="12" max="12" width="11.1" style="126" customWidth="1"/>
    <col min="13" max="13" width="11.4166666666667" style="126" customWidth="1"/>
    <col min="14" max="14" width="11.1" style="126" customWidth="1"/>
    <col min="15" max="18" width="6.89166666666667" style="126" customWidth="1"/>
    <col min="19" max="19" width="10.5083333333333" style="126" customWidth="1"/>
    <col min="20" max="20" width="12.1333333333333" style="126" customWidth="1"/>
    <col min="21" max="22" width="12.1666666666667" style="126" customWidth="1"/>
    <col min="23" max="23" width="10.8333333333333" style="126" customWidth="1"/>
    <col min="24" max="24" width="14.4166666666667" style="126" customWidth="1"/>
    <col min="25" max="31" width="8.25" style="128"/>
    <col min="32" max="32" width="5.75" style="128" customWidth="1"/>
    <col min="33" max="40" width="8.25" style="128"/>
    <col min="41" max="16384" width="8.25" style="126"/>
  </cols>
  <sheetData>
    <row r="1" s="49" customFormat="1" spans="1:31">
      <c r="A1" s="55" t="s">
        <v>202</v>
      </c>
      <c r="B1" s="55"/>
      <c r="C1" s="55"/>
      <c r="G1" s="129"/>
      <c r="H1" s="129"/>
      <c r="I1" s="137"/>
      <c r="J1" s="137"/>
      <c r="K1" s="54"/>
      <c r="L1" s="54"/>
      <c r="M1" s="54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55"/>
    </row>
    <row r="2" s="48" customFormat="1" ht="23.1" customHeight="1" spans="1:32">
      <c r="A2" s="12" t="s">
        <v>203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42"/>
      <c r="Z2" s="142"/>
      <c r="AA2" s="142"/>
      <c r="AB2" s="142"/>
      <c r="AC2" s="142"/>
      <c r="AD2" s="142"/>
      <c r="AE2" s="143"/>
      <c r="AF2" s="143"/>
    </row>
    <row r="3" s="48" customFormat="1" ht="37" customHeight="1" spans="1:32">
      <c r="A3" s="57" t="s">
        <v>1</v>
      </c>
      <c r="B3" s="57"/>
      <c r="C3" s="57"/>
      <c r="D3" s="57"/>
      <c r="E3" s="57"/>
      <c r="F3" s="57"/>
      <c r="G3" s="57"/>
      <c r="H3" s="130"/>
      <c r="I3" s="138" t="s">
        <v>176</v>
      </c>
      <c r="J3" s="138"/>
      <c r="K3" s="138"/>
      <c r="L3" s="138"/>
      <c r="M3" s="138"/>
      <c r="N3" s="138"/>
      <c r="O3" s="138"/>
      <c r="P3" s="138"/>
      <c r="Q3" s="138"/>
      <c r="R3" s="140"/>
      <c r="S3" s="140"/>
      <c r="T3" s="140"/>
      <c r="U3" s="140"/>
      <c r="V3" s="140"/>
      <c r="W3" s="140"/>
      <c r="X3" s="140" t="s">
        <v>177</v>
      </c>
      <c r="Y3" s="140"/>
      <c r="Z3" s="144"/>
      <c r="AA3" s="144"/>
      <c r="AB3" s="144"/>
      <c r="AC3" s="145"/>
      <c r="AD3" s="145"/>
      <c r="AE3" s="146"/>
      <c r="AF3" s="48" t="s">
        <v>2</v>
      </c>
    </row>
    <row r="4" s="124" customFormat="1" ht="36" customHeight="1" spans="1:40">
      <c r="A4" s="131" t="s">
        <v>3</v>
      </c>
      <c r="B4" s="131" t="s">
        <v>5</v>
      </c>
      <c r="C4" s="131" t="s">
        <v>6</v>
      </c>
      <c r="D4" s="131" t="s">
        <v>7</v>
      </c>
      <c r="E4" s="131" t="s">
        <v>204</v>
      </c>
      <c r="F4" s="131" t="s">
        <v>9</v>
      </c>
      <c r="G4" s="131" t="s">
        <v>10</v>
      </c>
      <c r="H4" s="131" t="s">
        <v>11</v>
      </c>
      <c r="I4" s="131" t="s">
        <v>12</v>
      </c>
      <c r="J4" s="131" t="s">
        <v>205</v>
      </c>
      <c r="K4" s="139" t="s">
        <v>182</v>
      </c>
      <c r="L4" s="139"/>
      <c r="M4" s="139"/>
      <c r="N4" s="139"/>
      <c r="O4" s="18" t="s">
        <v>183</v>
      </c>
      <c r="P4" s="18"/>
      <c r="Q4" s="18"/>
      <c r="R4" s="18"/>
      <c r="S4" s="18" t="s">
        <v>184</v>
      </c>
      <c r="T4" s="18"/>
      <c r="U4" s="18"/>
      <c r="V4" s="18"/>
      <c r="W4" s="141" t="s">
        <v>15</v>
      </c>
      <c r="X4" s="114" t="s">
        <v>16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</row>
    <row r="5" s="124" customFormat="1" ht="36" customHeight="1" spans="1:40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9" t="s">
        <v>206</v>
      </c>
      <c r="L5" s="139" t="s">
        <v>207</v>
      </c>
      <c r="M5" s="139" t="s">
        <v>208</v>
      </c>
      <c r="N5" s="139" t="s">
        <v>21</v>
      </c>
      <c r="O5" s="18" t="s">
        <v>209</v>
      </c>
      <c r="P5" s="18" t="s">
        <v>186</v>
      </c>
      <c r="Q5" s="18" t="s">
        <v>20</v>
      </c>
      <c r="R5" s="18" t="s">
        <v>210</v>
      </c>
      <c r="S5" s="18" t="s">
        <v>185</v>
      </c>
      <c r="T5" s="18" t="s">
        <v>186</v>
      </c>
      <c r="U5" s="18" t="s">
        <v>20</v>
      </c>
      <c r="V5" s="18" t="s">
        <v>21</v>
      </c>
      <c r="W5" s="141"/>
      <c r="X5" s="114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</row>
    <row r="6" s="49" customFormat="1" ht="36" customHeight="1" spans="1:54">
      <c r="A6" s="19">
        <v>1</v>
      </c>
      <c r="B6" s="19" t="s">
        <v>211</v>
      </c>
      <c r="C6" s="21" t="s">
        <v>212</v>
      </c>
      <c r="D6" s="21">
        <v>1</v>
      </c>
      <c r="E6" s="21">
        <v>73</v>
      </c>
      <c r="F6" s="23">
        <v>401500</v>
      </c>
      <c r="G6" s="23">
        <v>83512</v>
      </c>
      <c r="H6" s="113">
        <v>45762</v>
      </c>
      <c r="I6" s="113">
        <v>45838</v>
      </c>
      <c r="J6" s="23">
        <v>14614.6</v>
      </c>
      <c r="K6" s="23">
        <v>0</v>
      </c>
      <c r="L6" s="23">
        <v>37580.4</v>
      </c>
      <c r="M6" s="23">
        <v>31317</v>
      </c>
      <c r="N6" s="23">
        <f t="shared" ref="N6:N24" si="0">K6+L6+M6</f>
        <v>68897.4</v>
      </c>
      <c r="O6" s="38">
        <v>0</v>
      </c>
      <c r="P6" s="38">
        <v>0</v>
      </c>
      <c r="Q6" s="38">
        <v>0</v>
      </c>
      <c r="R6" s="23">
        <f t="shared" ref="R6:R24" si="1">SUM(O6:Q6)</f>
        <v>0</v>
      </c>
      <c r="S6" s="38">
        <f t="shared" ref="S6:S24" si="2">K6-O6</f>
        <v>0</v>
      </c>
      <c r="T6" s="38">
        <f t="shared" ref="T6:T24" si="3">L6-P6</f>
        <v>37580.4</v>
      </c>
      <c r="U6" s="38">
        <f t="shared" ref="U6:U24" si="4">M6-Q6</f>
        <v>31317</v>
      </c>
      <c r="V6" s="23">
        <f t="shared" ref="V6:V24" si="5">SUM(S6:U6)</f>
        <v>68897.4</v>
      </c>
      <c r="W6" s="23"/>
      <c r="X6" s="23" t="s">
        <v>213</v>
      </c>
      <c r="Y6" s="148"/>
      <c r="Z6" s="148"/>
      <c r="AA6" s="148"/>
      <c r="AB6" s="135"/>
      <c r="AC6" s="135"/>
      <c r="AD6" s="135"/>
      <c r="AE6" s="135"/>
      <c r="AF6" s="148"/>
      <c r="AG6" s="135"/>
      <c r="AH6" s="135"/>
      <c r="AI6" s="135"/>
      <c r="AJ6" s="135"/>
      <c r="AK6" s="135"/>
      <c r="AL6" s="150"/>
      <c r="AM6" s="150"/>
      <c r="AN6" s="151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</row>
    <row r="7" s="49" customFormat="1" ht="36" customHeight="1" spans="1:54">
      <c r="A7" s="19">
        <v>2</v>
      </c>
      <c r="B7" s="19" t="s">
        <v>211</v>
      </c>
      <c r="C7" s="21" t="s">
        <v>214</v>
      </c>
      <c r="D7" s="21">
        <v>1</v>
      </c>
      <c r="E7" s="21">
        <v>75</v>
      </c>
      <c r="F7" s="23">
        <v>412500</v>
      </c>
      <c r="G7" s="23">
        <v>85800</v>
      </c>
      <c r="H7" s="113">
        <v>45762</v>
      </c>
      <c r="I7" s="113">
        <v>45900</v>
      </c>
      <c r="J7" s="23">
        <v>15015</v>
      </c>
      <c r="K7" s="23">
        <v>0</v>
      </c>
      <c r="L7" s="23">
        <v>38610</v>
      </c>
      <c r="M7" s="23">
        <v>32175</v>
      </c>
      <c r="N7" s="23">
        <f t="shared" si="0"/>
        <v>70785</v>
      </c>
      <c r="O7" s="38">
        <v>0</v>
      </c>
      <c r="P7" s="38">
        <v>0</v>
      </c>
      <c r="Q7" s="38">
        <v>0</v>
      </c>
      <c r="R7" s="23">
        <f t="shared" si="1"/>
        <v>0</v>
      </c>
      <c r="S7" s="38">
        <f t="shared" si="2"/>
        <v>0</v>
      </c>
      <c r="T7" s="38">
        <f t="shared" si="3"/>
        <v>38610</v>
      </c>
      <c r="U7" s="38">
        <f t="shared" si="4"/>
        <v>32175</v>
      </c>
      <c r="V7" s="23">
        <f t="shared" si="5"/>
        <v>70785</v>
      </c>
      <c r="W7" s="23"/>
      <c r="X7" s="23" t="s">
        <v>213</v>
      </c>
      <c r="Y7" s="148"/>
      <c r="Z7" s="148"/>
      <c r="AA7" s="148"/>
      <c r="AB7" s="135"/>
      <c r="AC7" s="135"/>
      <c r="AD7" s="135"/>
      <c r="AE7" s="135"/>
      <c r="AF7" s="148"/>
      <c r="AG7" s="135"/>
      <c r="AH7" s="135"/>
      <c r="AI7" s="135"/>
      <c r="AJ7" s="135"/>
      <c r="AK7" s="135"/>
      <c r="AL7" s="150"/>
      <c r="AM7" s="150"/>
      <c r="AN7" s="151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</row>
    <row r="8" s="49" customFormat="1" ht="36" customHeight="1" spans="1:54">
      <c r="A8" s="19">
        <v>3</v>
      </c>
      <c r="B8" s="19" t="s">
        <v>211</v>
      </c>
      <c r="C8" s="21" t="s">
        <v>215</v>
      </c>
      <c r="D8" s="21">
        <v>1</v>
      </c>
      <c r="E8" s="21">
        <v>105</v>
      </c>
      <c r="F8" s="23">
        <v>577500</v>
      </c>
      <c r="G8" s="23">
        <v>120120</v>
      </c>
      <c r="H8" s="113">
        <v>45777</v>
      </c>
      <c r="I8" s="113">
        <v>46141</v>
      </c>
      <c r="J8" s="23">
        <v>21021</v>
      </c>
      <c r="K8" s="23">
        <v>0</v>
      </c>
      <c r="L8" s="23">
        <v>54054</v>
      </c>
      <c r="M8" s="23">
        <v>45045</v>
      </c>
      <c r="N8" s="23">
        <f t="shared" si="0"/>
        <v>99099</v>
      </c>
      <c r="O8" s="38">
        <v>0</v>
      </c>
      <c r="P8" s="38">
        <v>0</v>
      </c>
      <c r="Q8" s="38">
        <v>0</v>
      </c>
      <c r="R8" s="23">
        <f t="shared" si="1"/>
        <v>0</v>
      </c>
      <c r="S8" s="38">
        <f t="shared" si="2"/>
        <v>0</v>
      </c>
      <c r="T8" s="38">
        <f t="shared" si="3"/>
        <v>54054</v>
      </c>
      <c r="U8" s="38">
        <f t="shared" si="4"/>
        <v>45045</v>
      </c>
      <c r="V8" s="23">
        <f t="shared" si="5"/>
        <v>99099</v>
      </c>
      <c r="W8" s="23"/>
      <c r="X8" s="23" t="s">
        <v>216</v>
      </c>
      <c r="Y8" s="148"/>
      <c r="Z8" s="148"/>
      <c r="AA8" s="148"/>
      <c r="AB8" s="135"/>
      <c r="AC8" s="135"/>
      <c r="AD8" s="135"/>
      <c r="AE8" s="135"/>
      <c r="AF8" s="148"/>
      <c r="AG8" s="135"/>
      <c r="AH8" s="135"/>
      <c r="AI8" s="135"/>
      <c r="AJ8" s="135"/>
      <c r="AK8" s="135"/>
      <c r="AL8" s="150"/>
      <c r="AM8" s="150"/>
      <c r="AN8" s="151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</row>
    <row r="9" s="49" customFormat="1" ht="36" customHeight="1" spans="1:54">
      <c r="A9" s="19">
        <v>4</v>
      </c>
      <c r="B9" s="19" t="s">
        <v>211</v>
      </c>
      <c r="C9" s="21" t="s">
        <v>217</v>
      </c>
      <c r="D9" s="21">
        <v>1</v>
      </c>
      <c r="E9" s="21">
        <v>18.8</v>
      </c>
      <c r="F9" s="23">
        <v>103400</v>
      </c>
      <c r="G9" s="23">
        <v>18198.4</v>
      </c>
      <c r="H9" s="113">
        <v>45813</v>
      </c>
      <c r="I9" s="113">
        <v>46142</v>
      </c>
      <c r="J9" s="23">
        <v>3184.72</v>
      </c>
      <c r="K9" s="23">
        <v>0</v>
      </c>
      <c r="L9" s="23">
        <v>8189.28</v>
      </c>
      <c r="M9" s="23">
        <v>6824.4</v>
      </c>
      <c r="N9" s="23">
        <f t="shared" si="0"/>
        <v>15013.68</v>
      </c>
      <c r="O9" s="38">
        <v>0</v>
      </c>
      <c r="P9" s="38">
        <v>0</v>
      </c>
      <c r="Q9" s="38">
        <v>0</v>
      </c>
      <c r="R9" s="23">
        <f t="shared" si="1"/>
        <v>0</v>
      </c>
      <c r="S9" s="38">
        <f t="shared" si="2"/>
        <v>0</v>
      </c>
      <c r="T9" s="38">
        <f t="shared" si="3"/>
        <v>8189.28</v>
      </c>
      <c r="U9" s="38">
        <f t="shared" si="4"/>
        <v>6824.4</v>
      </c>
      <c r="V9" s="23">
        <f t="shared" si="5"/>
        <v>15013.68</v>
      </c>
      <c r="W9" s="23"/>
      <c r="X9" s="23" t="s">
        <v>218</v>
      </c>
      <c r="Y9" s="148"/>
      <c r="Z9" s="148"/>
      <c r="AA9" s="148"/>
      <c r="AB9" s="135"/>
      <c r="AC9" s="135"/>
      <c r="AD9" s="135"/>
      <c r="AE9" s="135"/>
      <c r="AF9" s="148"/>
      <c r="AG9" s="135"/>
      <c r="AH9" s="135"/>
      <c r="AI9" s="135"/>
      <c r="AJ9" s="135"/>
      <c r="AK9" s="135"/>
      <c r="AL9" s="150"/>
      <c r="AM9" s="150"/>
      <c r="AN9" s="151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</row>
    <row r="10" s="49" customFormat="1" ht="36" customHeight="1" spans="1:54">
      <c r="A10" s="19">
        <v>5</v>
      </c>
      <c r="B10" s="19" t="s">
        <v>211</v>
      </c>
      <c r="C10" s="21" t="s">
        <v>219</v>
      </c>
      <c r="D10" s="21">
        <v>1</v>
      </c>
      <c r="E10" s="21">
        <v>60</v>
      </c>
      <c r="F10" s="23">
        <v>216000</v>
      </c>
      <c r="G10" s="23">
        <v>44928</v>
      </c>
      <c r="H10" s="113">
        <v>45818</v>
      </c>
      <c r="I10" s="113">
        <v>46020</v>
      </c>
      <c r="J10" s="23">
        <v>7862.4</v>
      </c>
      <c r="K10" s="23">
        <v>0</v>
      </c>
      <c r="L10" s="23">
        <v>20217.6</v>
      </c>
      <c r="M10" s="23">
        <v>16848</v>
      </c>
      <c r="N10" s="23">
        <f t="shared" si="0"/>
        <v>37065.6</v>
      </c>
      <c r="O10" s="38">
        <v>0</v>
      </c>
      <c r="P10" s="38">
        <v>0</v>
      </c>
      <c r="Q10" s="38">
        <v>0</v>
      </c>
      <c r="R10" s="23">
        <f t="shared" si="1"/>
        <v>0</v>
      </c>
      <c r="S10" s="38">
        <f t="shared" si="2"/>
        <v>0</v>
      </c>
      <c r="T10" s="38">
        <f t="shared" si="3"/>
        <v>20217.6</v>
      </c>
      <c r="U10" s="38">
        <f t="shared" si="4"/>
        <v>16848</v>
      </c>
      <c r="V10" s="23">
        <f t="shared" si="5"/>
        <v>37065.6</v>
      </c>
      <c r="W10" s="23"/>
      <c r="X10" s="23" t="s">
        <v>220</v>
      </c>
      <c r="Y10" s="148"/>
      <c r="Z10" s="148"/>
      <c r="AA10" s="148"/>
      <c r="AB10" s="135"/>
      <c r="AC10" s="135"/>
      <c r="AD10" s="135"/>
      <c r="AE10" s="135"/>
      <c r="AF10" s="148"/>
      <c r="AG10" s="135"/>
      <c r="AH10" s="135"/>
      <c r="AI10" s="135"/>
      <c r="AJ10" s="135"/>
      <c r="AK10" s="135"/>
      <c r="AL10" s="150"/>
      <c r="AM10" s="150"/>
      <c r="AN10" s="151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</row>
    <row r="11" s="49" customFormat="1" ht="36" customHeight="1" spans="1:54">
      <c r="A11" s="19">
        <v>6</v>
      </c>
      <c r="B11" s="19" t="s">
        <v>211</v>
      </c>
      <c r="C11" s="21" t="s">
        <v>221</v>
      </c>
      <c r="D11" s="21">
        <v>1</v>
      </c>
      <c r="E11" s="21">
        <v>9</v>
      </c>
      <c r="F11" s="23">
        <v>49500</v>
      </c>
      <c r="G11" s="23">
        <v>9504</v>
      </c>
      <c r="H11" s="113">
        <v>45819</v>
      </c>
      <c r="I11" s="113">
        <v>46142</v>
      </c>
      <c r="J11" s="23">
        <v>1663.2</v>
      </c>
      <c r="K11" s="23">
        <v>0</v>
      </c>
      <c r="L11" s="23">
        <v>4276.8</v>
      </c>
      <c r="M11" s="23">
        <v>3564</v>
      </c>
      <c r="N11" s="23">
        <f t="shared" si="0"/>
        <v>7840.8</v>
      </c>
      <c r="O11" s="38">
        <v>0</v>
      </c>
      <c r="P11" s="38">
        <v>0</v>
      </c>
      <c r="Q11" s="38">
        <v>0</v>
      </c>
      <c r="R11" s="23">
        <f t="shared" si="1"/>
        <v>0</v>
      </c>
      <c r="S11" s="38">
        <f t="shared" si="2"/>
        <v>0</v>
      </c>
      <c r="T11" s="38">
        <f t="shared" si="3"/>
        <v>4276.8</v>
      </c>
      <c r="U11" s="38">
        <f t="shared" si="4"/>
        <v>3564</v>
      </c>
      <c r="V11" s="23">
        <f t="shared" si="5"/>
        <v>7840.8</v>
      </c>
      <c r="W11" s="23"/>
      <c r="X11" s="23" t="s">
        <v>222</v>
      </c>
      <c r="Y11" s="148"/>
      <c r="Z11" s="148"/>
      <c r="AA11" s="148"/>
      <c r="AB11" s="135"/>
      <c r="AC11" s="135"/>
      <c r="AD11" s="135"/>
      <c r="AE11" s="135"/>
      <c r="AF11" s="148"/>
      <c r="AG11" s="135"/>
      <c r="AH11" s="135"/>
      <c r="AI11" s="135"/>
      <c r="AJ11" s="135"/>
      <c r="AK11" s="135"/>
      <c r="AL11" s="150"/>
      <c r="AM11" s="150"/>
      <c r="AN11" s="151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</row>
    <row r="12" s="49" customFormat="1" ht="36" customHeight="1" spans="1:54">
      <c r="A12" s="19">
        <v>7</v>
      </c>
      <c r="B12" s="19" t="s">
        <v>211</v>
      </c>
      <c r="C12" s="21" t="s">
        <v>219</v>
      </c>
      <c r="D12" s="21">
        <v>1</v>
      </c>
      <c r="E12" s="21">
        <v>70</v>
      </c>
      <c r="F12" s="23">
        <v>252000</v>
      </c>
      <c r="G12" s="23">
        <v>52416</v>
      </c>
      <c r="H12" s="113">
        <v>45833</v>
      </c>
      <c r="I12" s="113">
        <v>46080</v>
      </c>
      <c r="J12" s="23">
        <v>9172.8</v>
      </c>
      <c r="K12" s="23">
        <v>0</v>
      </c>
      <c r="L12" s="23">
        <v>23587.2</v>
      </c>
      <c r="M12" s="23">
        <v>19656</v>
      </c>
      <c r="N12" s="23">
        <f t="shared" si="0"/>
        <v>43243.2</v>
      </c>
      <c r="O12" s="38">
        <v>0</v>
      </c>
      <c r="P12" s="38">
        <v>0</v>
      </c>
      <c r="Q12" s="38">
        <v>0</v>
      </c>
      <c r="R12" s="23">
        <f t="shared" si="1"/>
        <v>0</v>
      </c>
      <c r="S12" s="38">
        <f t="shared" si="2"/>
        <v>0</v>
      </c>
      <c r="T12" s="38">
        <f t="shared" si="3"/>
        <v>23587.2</v>
      </c>
      <c r="U12" s="38">
        <f t="shared" si="4"/>
        <v>19656</v>
      </c>
      <c r="V12" s="23">
        <f t="shared" si="5"/>
        <v>43243.2</v>
      </c>
      <c r="W12" s="23"/>
      <c r="X12" s="23" t="s">
        <v>223</v>
      </c>
      <c r="Y12" s="148"/>
      <c r="Z12" s="148"/>
      <c r="AA12" s="148"/>
      <c r="AB12" s="135"/>
      <c r="AC12" s="135"/>
      <c r="AD12" s="135"/>
      <c r="AE12" s="135"/>
      <c r="AF12" s="148"/>
      <c r="AG12" s="135"/>
      <c r="AH12" s="135"/>
      <c r="AI12" s="135"/>
      <c r="AJ12" s="135"/>
      <c r="AK12" s="135"/>
      <c r="AL12" s="150"/>
      <c r="AM12" s="150"/>
      <c r="AN12" s="151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</row>
    <row r="13" s="49" customFormat="1" ht="36" customHeight="1" spans="1:54">
      <c r="A13" s="19">
        <v>8</v>
      </c>
      <c r="B13" s="19" t="s">
        <v>211</v>
      </c>
      <c r="C13" s="21" t="s">
        <v>224</v>
      </c>
      <c r="D13" s="21">
        <v>1</v>
      </c>
      <c r="E13" s="21">
        <v>3</v>
      </c>
      <c r="F13" s="23">
        <v>16500</v>
      </c>
      <c r="G13" s="23">
        <v>3432</v>
      </c>
      <c r="H13" s="113">
        <v>45833</v>
      </c>
      <c r="I13" s="113">
        <v>46172</v>
      </c>
      <c r="J13" s="23">
        <v>600.6</v>
      </c>
      <c r="K13" s="23">
        <v>0</v>
      </c>
      <c r="L13" s="23">
        <v>1544.4</v>
      </c>
      <c r="M13" s="23">
        <v>1287</v>
      </c>
      <c r="N13" s="23">
        <f t="shared" si="0"/>
        <v>2831.4</v>
      </c>
      <c r="O13" s="38">
        <v>0</v>
      </c>
      <c r="P13" s="38">
        <v>0</v>
      </c>
      <c r="Q13" s="38">
        <v>0</v>
      </c>
      <c r="R13" s="23">
        <f t="shared" si="1"/>
        <v>0</v>
      </c>
      <c r="S13" s="38">
        <f t="shared" si="2"/>
        <v>0</v>
      </c>
      <c r="T13" s="38">
        <f t="shared" si="3"/>
        <v>1544.4</v>
      </c>
      <c r="U13" s="38">
        <f t="shared" si="4"/>
        <v>1287</v>
      </c>
      <c r="V13" s="23">
        <f t="shared" si="5"/>
        <v>2831.4</v>
      </c>
      <c r="W13" s="23"/>
      <c r="X13" s="23" t="s">
        <v>225</v>
      </c>
      <c r="Y13" s="148"/>
      <c r="Z13" s="148"/>
      <c r="AA13" s="148"/>
      <c r="AB13" s="135"/>
      <c r="AC13" s="135"/>
      <c r="AD13" s="135"/>
      <c r="AE13" s="135"/>
      <c r="AF13" s="148"/>
      <c r="AG13" s="135"/>
      <c r="AH13" s="135"/>
      <c r="AI13" s="135"/>
      <c r="AJ13" s="135"/>
      <c r="AK13" s="135"/>
      <c r="AL13" s="150"/>
      <c r="AM13" s="150"/>
      <c r="AN13" s="151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</row>
    <row r="14" s="49" customFormat="1" ht="36" customHeight="1" spans="1:54">
      <c r="A14" s="19">
        <v>9</v>
      </c>
      <c r="B14" s="19" t="s">
        <v>211</v>
      </c>
      <c r="C14" s="21" t="s">
        <v>224</v>
      </c>
      <c r="D14" s="21">
        <v>1</v>
      </c>
      <c r="E14" s="21">
        <v>10</v>
      </c>
      <c r="F14" s="23">
        <v>55000</v>
      </c>
      <c r="G14" s="23">
        <v>10560</v>
      </c>
      <c r="H14" s="113">
        <v>45833</v>
      </c>
      <c r="I14" s="113">
        <v>46172</v>
      </c>
      <c r="J14" s="23">
        <v>1848</v>
      </c>
      <c r="K14" s="23">
        <v>0</v>
      </c>
      <c r="L14" s="23">
        <v>4752</v>
      </c>
      <c r="M14" s="23">
        <v>3960</v>
      </c>
      <c r="N14" s="23">
        <f t="shared" si="0"/>
        <v>8712</v>
      </c>
      <c r="O14" s="38">
        <v>0</v>
      </c>
      <c r="P14" s="38">
        <v>0</v>
      </c>
      <c r="Q14" s="38">
        <v>0</v>
      </c>
      <c r="R14" s="23">
        <f t="shared" si="1"/>
        <v>0</v>
      </c>
      <c r="S14" s="38">
        <f t="shared" si="2"/>
        <v>0</v>
      </c>
      <c r="T14" s="38">
        <f t="shared" si="3"/>
        <v>4752</v>
      </c>
      <c r="U14" s="38">
        <f t="shared" si="4"/>
        <v>3960</v>
      </c>
      <c r="V14" s="23">
        <f t="shared" si="5"/>
        <v>8712</v>
      </c>
      <c r="W14" s="23"/>
      <c r="X14" s="23" t="s">
        <v>225</v>
      </c>
      <c r="Y14" s="148"/>
      <c r="Z14" s="148"/>
      <c r="AA14" s="148"/>
      <c r="AB14" s="135"/>
      <c r="AC14" s="135"/>
      <c r="AD14" s="135"/>
      <c r="AE14" s="135"/>
      <c r="AF14" s="148"/>
      <c r="AG14" s="135"/>
      <c r="AH14" s="135"/>
      <c r="AI14" s="135"/>
      <c r="AJ14" s="135"/>
      <c r="AK14" s="135"/>
      <c r="AL14" s="150"/>
      <c r="AM14" s="150"/>
      <c r="AN14" s="151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</row>
    <row r="15" s="49" customFormat="1" ht="36" customHeight="1" spans="1:54">
      <c r="A15" s="19">
        <v>10</v>
      </c>
      <c r="B15" s="19" t="s">
        <v>211</v>
      </c>
      <c r="C15" s="21" t="s">
        <v>226</v>
      </c>
      <c r="D15" s="21">
        <v>1</v>
      </c>
      <c r="E15" s="21">
        <v>13.3</v>
      </c>
      <c r="F15" s="23">
        <v>73150</v>
      </c>
      <c r="G15" s="23">
        <v>14044.8</v>
      </c>
      <c r="H15" s="113">
        <v>45833</v>
      </c>
      <c r="I15" s="113">
        <v>46172</v>
      </c>
      <c r="J15" s="23">
        <v>2457.84</v>
      </c>
      <c r="K15" s="23">
        <v>0</v>
      </c>
      <c r="L15" s="23">
        <v>6320.16</v>
      </c>
      <c r="M15" s="23">
        <v>5266.8</v>
      </c>
      <c r="N15" s="23">
        <f t="shared" si="0"/>
        <v>11586.96</v>
      </c>
      <c r="O15" s="38">
        <v>0</v>
      </c>
      <c r="P15" s="38">
        <v>0</v>
      </c>
      <c r="Q15" s="38">
        <v>0</v>
      </c>
      <c r="R15" s="23">
        <f t="shared" si="1"/>
        <v>0</v>
      </c>
      <c r="S15" s="38">
        <f t="shared" si="2"/>
        <v>0</v>
      </c>
      <c r="T15" s="38">
        <f t="shared" si="3"/>
        <v>6320.16</v>
      </c>
      <c r="U15" s="38">
        <f t="shared" si="4"/>
        <v>5266.8</v>
      </c>
      <c r="V15" s="23">
        <f t="shared" si="5"/>
        <v>11586.96</v>
      </c>
      <c r="W15" s="23"/>
      <c r="X15" s="23" t="s">
        <v>227</v>
      </c>
      <c r="Y15" s="148"/>
      <c r="Z15" s="148"/>
      <c r="AA15" s="148"/>
      <c r="AB15" s="135"/>
      <c r="AC15" s="135"/>
      <c r="AD15" s="135"/>
      <c r="AE15" s="135"/>
      <c r="AF15" s="148"/>
      <c r="AG15" s="135"/>
      <c r="AH15" s="135"/>
      <c r="AI15" s="135"/>
      <c r="AJ15" s="135"/>
      <c r="AK15" s="135"/>
      <c r="AL15" s="150"/>
      <c r="AM15" s="150"/>
      <c r="AN15" s="151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</row>
    <row r="16" s="49" customFormat="1" ht="36" customHeight="1" spans="1:54">
      <c r="A16" s="19">
        <v>11</v>
      </c>
      <c r="B16" s="19" t="s">
        <v>211</v>
      </c>
      <c r="C16" s="21" t="s">
        <v>228</v>
      </c>
      <c r="D16" s="21">
        <v>1</v>
      </c>
      <c r="E16" s="21">
        <v>10</v>
      </c>
      <c r="F16" s="23">
        <v>55000</v>
      </c>
      <c r="G16" s="23">
        <v>11440</v>
      </c>
      <c r="H16" s="113">
        <v>45833</v>
      </c>
      <c r="I16" s="113">
        <v>46172</v>
      </c>
      <c r="J16" s="23">
        <v>2002</v>
      </c>
      <c r="K16" s="23">
        <v>0</v>
      </c>
      <c r="L16" s="23">
        <v>5148</v>
      </c>
      <c r="M16" s="23">
        <v>4290</v>
      </c>
      <c r="N16" s="23">
        <f t="shared" si="0"/>
        <v>9438</v>
      </c>
      <c r="O16" s="38">
        <v>0</v>
      </c>
      <c r="P16" s="38">
        <v>0</v>
      </c>
      <c r="Q16" s="38">
        <v>0</v>
      </c>
      <c r="R16" s="23">
        <f t="shared" si="1"/>
        <v>0</v>
      </c>
      <c r="S16" s="38">
        <f t="shared" si="2"/>
        <v>0</v>
      </c>
      <c r="T16" s="38">
        <f t="shared" si="3"/>
        <v>5148</v>
      </c>
      <c r="U16" s="38">
        <f t="shared" si="4"/>
        <v>4290</v>
      </c>
      <c r="V16" s="23">
        <f t="shared" si="5"/>
        <v>9438</v>
      </c>
      <c r="W16" s="23"/>
      <c r="X16" s="23" t="s">
        <v>229</v>
      </c>
      <c r="Y16" s="148"/>
      <c r="Z16" s="148"/>
      <c r="AA16" s="148"/>
      <c r="AB16" s="135"/>
      <c r="AC16" s="135"/>
      <c r="AD16" s="135"/>
      <c r="AE16" s="135"/>
      <c r="AF16" s="148"/>
      <c r="AG16" s="135"/>
      <c r="AH16" s="135"/>
      <c r="AI16" s="135"/>
      <c r="AJ16" s="135"/>
      <c r="AK16" s="135"/>
      <c r="AL16" s="150"/>
      <c r="AM16" s="150"/>
      <c r="AN16" s="151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</row>
    <row r="17" s="49" customFormat="1" ht="36" customHeight="1" spans="1:54">
      <c r="A17" s="19">
        <v>12</v>
      </c>
      <c r="B17" s="19" t="s">
        <v>211</v>
      </c>
      <c r="C17" s="21" t="s">
        <v>230</v>
      </c>
      <c r="D17" s="21">
        <v>1</v>
      </c>
      <c r="E17" s="21">
        <v>10</v>
      </c>
      <c r="F17" s="23">
        <v>55000</v>
      </c>
      <c r="G17" s="23">
        <v>10560</v>
      </c>
      <c r="H17" s="113">
        <v>45834</v>
      </c>
      <c r="I17" s="113">
        <v>46172</v>
      </c>
      <c r="J17" s="23">
        <v>1848</v>
      </c>
      <c r="K17" s="23">
        <v>0</v>
      </c>
      <c r="L17" s="23">
        <v>4752</v>
      </c>
      <c r="M17" s="23">
        <v>3960</v>
      </c>
      <c r="N17" s="23">
        <f t="shared" si="0"/>
        <v>8712</v>
      </c>
      <c r="O17" s="38">
        <v>0</v>
      </c>
      <c r="P17" s="38">
        <v>0</v>
      </c>
      <c r="Q17" s="38">
        <v>0</v>
      </c>
      <c r="R17" s="23">
        <f t="shared" si="1"/>
        <v>0</v>
      </c>
      <c r="S17" s="38">
        <f t="shared" si="2"/>
        <v>0</v>
      </c>
      <c r="T17" s="38">
        <f t="shared" si="3"/>
        <v>4752</v>
      </c>
      <c r="U17" s="38">
        <f t="shared" si="4"/>
        <v>3960</v>
      </c>
      <c r="V17" s="23">
        <f t="shared" si="5"/>
        <v>8712</v>
      </c>
      <c r="W17" s="23"/>
      <c r="X17" s="23" t="s">
        <v>231</v>
      </c>
      <c r="Y17" s="148"/>
      <c r="Z17" s="148"/>
      <c r="AA17" s="148"/>
      <c r="AB17" s="135"/>
      <c r="AC17" s="135"/>
      <c r="AD17" s="135"/>
      <c r="AE17" s="135"/>
      <c r="AF17" s="148"/>
      <c r="AG17" s="135"/>
      <c r="AH17" s="135"/>
      <c r="AI17" s="135"/>
      <c r="AJ17" s="135"/>
      <c r="AK17" s="135"/>
      <c r="AL17" s="150"/>
      <c r="AM17" s="150"/>
      <c r="AN17" s="151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</row>
    <row r="18" s="49" customFormat="1" ht="36" customHeight="1" spans="1:54">
      <c r="A18" s="19">
        <v>13</v>
      </c>
      <c r="B18" s="19" t="s">
        <v>211</v>
      </c>
      <c r="C18" s="21" t="s">
        <v>232</v>
      </c>
      <c r="D18" s="21">
        <v>1</v>
      </c>
      <c r="E18" s="21">
        <v>6.8</v>
      </c>
      <c r="F18" s="23">
        <v>37400</v>
      </c>
      <c r="G18" s="23">
        <v>7180.8</v>
      </c>
      <c r="H18" s="113">
        <v>45834</v>
      </c>
      <c r="I18" s="113">
        <v>46172</v>
      </c>
      <c r="J18" s="23">
        <v>1256.64</v>
      </c>
      <c r="K18" s="23">
        <v>0</v>
      </c>
      <c r="L18" s="23">
        <v>3231.36</v>
      </c>
      <c r="M18" s="23">
        <v>2692.8</v>
      </c>
      <c r="N18" s="23">
        <f t="shared" si="0"/>
        <v>5924.16</v>
      </c>
      <c r="O18" s="38">
        <v>0</v>
      </c>
      <c r="P18" s="38">
        <v>0</v>
      </c>
      <c r="Q18" s="38">
        <v>0</v>
      </c>
      <c r="R18" s="23">
        <f t="shared" si="1"/>
        <v>0</v>
      </c>
      <c r="S18" s="38">
        <f t="shared" si="2"/>
        <v>0</v>
      </c>
      <c r="T18" s="38">
        <f t="shared" si="3"/>
        <v>3231.36</v>
      </c>
      <c r="U18" s="38">
        <f t="shared" si="4"/>
        <v>2692.8</v>
      </c>
      <c r="V18" s="23">
        <f t="shared" si="5"/>
        <v>5924.16</v>
      </c>
      <c r="W18" s="23"/>
      <c r="X18" s="23" t="s">
        <v>233</v>
      </c>
      <c r="Y18" s="148"/>
      <c r="Z18" s="148"/>
      <c r="AA18" s="148"/>
      <c r="AB18" s="135"/>
      <c r="AC18" s="135"/>
      <c r="AD18" s="135"/>
      <c r="AE18" s="135"/>
      <c r="AF18" s="148"/>
      <c r="AG18" s="135"/>
      <c r="AH18" s="135"/>
      <c r="AI18" s="135"/>
      <c r="AJ18" s="135"/>
      <c r="AK18" s="135"/>
      <c r="AL18" s="150"/>
      <c r="AM18" s="150"/>
      <c r="AN18" s="151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</row>
    <row r="19" s="49" customFormat="1" ht="36" customHeight="1" spans="1:54">
      <c r="A19" s="19">
        <v>14</v>
      </c>
      <c r="B19" s="19" t="s">
        <v>211</v>
      </c>
      <c r="C19" s="21" t="s">
        <v>234</v>
      </c>
      <c r="D19" s="21">
        <v>1</v>
      </c>
      <c r="E19" s="21">
        <v>5.8</v>
      </c>
      <c r="F19" s="23">
        <v>31900</v>
      </c>
      <c r="G19" s="23">
        <v>6124.8</v>
      </c>
      <c r="H19" s="113">
        <v>45834</v>
      </c>
      <c r="I19" s="113">
        <v>46172</v>
      </c>
      <c r="J19" s="23">
        <v>1071.84</v>
      </c>
      <c r="K19" s="23">
        <v>0</v>
      </c>
      <c r="L19" s="23">
        <v>2756.16</v>
      </c>
      <c r="M19" s="23">
        <v>2296.8</v>
      </c>
      <c r="N19" s="23">
        <f t="shared" si="0"/>
        <v>5052.96</v>
      </c>
      <c r="O19" s="38">
        <v>0</v>
      </c>
      <c r="P19" s="38">
        <v>0</v>
      </c>
      <c r="Q19" s="38">
        <v>0</v>
      </c>
      <c r="R19" s="23">
        <f t="shared" si="1"/>
        <v>0</v>
      </c>
      <c r="S19" s="38">
        <f t="shared" si="2"/>
        <v>0</v>
      </c>
      <c r="T19" s="38">
        <f t="shared" si="3"/>
        <v>2756.16</v>
      </c>
      <c r="U19" s="38">
        <f t="shared" si="4"/>
        <v>2296.8</v>
      </c>
      <c r="V19" s="23">
        <f t="shared" si="5"/>
        <v>5052.96</v>
      </c>
      <c r="W19" s="23"/>
      <c r="X19" s="23" t="s">
        <v>235</v>
      </c>
      <c r="Y19" s="148"/>
      <c r="Z19" s="148"/>
      <c r="AA19" s="148"/>
      <c r="AB19" s="135"/>
      <c r="AC19" s="135"/>
      <c r="AD19" s="135"/>
      <c r="AE19" s="135"/>
      <c r="AF19" s="148"/>
      <c r="AG19" s="135"/>
      <c r="AH19" s="135"/>
      <c r="AI19" s="135"/>
      <c r="AJ19" s="135"/>
      <c r="AK19" s="135"/>
      <c r="AL19" s="150"/>
      <c r="AM19" s="150"/>
      <c r="AN19" s="151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</row>
    <row r="20" s="49" customFormat="1" ht="36" customHeight="1" spans="1:54">
      <c r="A20" s="19">
        <v>15</v>
      </c>
      <c r="B20" s="19" t="s">
        <v>211</v>
      </c>
      <c r="C20" s="21" t="s">
        <v>236</v>
      </c>
      <c r="D20" s="21">
        <v>1</v>
      </c>
      <c r="E20" s="21">
        <v>9.2</v>
      </c>
      <c r="F20" s="23">
        <v>50600</v>
      </c>
      <c r="G20" s="23">
        <v>9715.2</v>
      </c>
      <c r="H20" s="113">
        <v>45834</v>
      </c>
      <c r="I20" s="113">
        <v>46172</v>
      </c>
      <c r="J20" s="23">
        <v>1700.16</v>
      </c>
      <c r="K20" s="23">
        <v>0</v>
      </c>
      <c r="L20" s="23">
        <v>4371.84</v>
      </c>
      <c r="M20" s="23">
        <v>3643.2</v>
      </c>
      <c r="N20" s="23">
        <f t="shared" si="0"/>
        <v>8015.04</v>
      </c>
      <c r="O20" s="38">
        <v>0</v>
      </c>
      <c r="P20" s="38">
        <v>0</v>
      </c>
      <c r="Q20" s="38">
        <v>0</v>
      </c>
      <c r="R20" s="23">
        <f t="shared" si="1"/>
        <v>0</v>
      </c>
      <c r="S20" s="38">
        <f t="shared" si="2"/>
        <v>0</v>
      </c>
      <c r="T20" s="38">
        <f t="shared" si="3"/>
        <v>4371.84</v>
      </c>
      <c r="U20" s="38">
        <f t="shared" si="4"/>
        <v>3643.2</v>
      </c>
      <c r="V20" s="23">
        <f t="shared" si="5"/>
        <v>8015.04</v>
      </c>
      <c r="W20" s="23"/>
      <c r="X20" s="23" t="s">
        <v>237</v>
      </c>
      <c r="Y20" s="148"/>
      <c r="Z20" s="148"/>
      <c r="AA20" s="148"/>
      <c r="AB20" s="135"/>
      <c r="AC20" s="135"/>
      <c r="AD20" s="135"/>
      <c r="AE20" s="135"/>
      <c r="AF20" s="148"/>
      <c r="AG20" s="135"/>
      <c r="AH20" s="135"/>
      <c r="AI20" s="135"/>
      <c r="AJ20" s="135"/>
      <c r="AK20" s="135"/>
      <c r="AL20" s="150"/>
      <c r="AM20" s="150"/>
      <c r="AN20" s="151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</row>
    <row r="21" s="49" customFormat="1" ht="36" customHeight="1" spans="1:54">
      <c r="A21" s="19">
        <v>16</v>
      </c>
      <c r="B21" s="19" t="s">
        <v>211</v>
      </c>
      <c r="C21" s="21" t="s">
        <v>238</v>
      </c>
      <c r="D21" s="21">
        <v>1</v>
      </c>
      <c r="E21" s="21">
        <v>7</v>
      </c>
      <c r="F21" s="23">
        <v>38500</v>
      </c>
      <c r="G21" s="23">
        <v>7392</v>
      </c>
      <c r="H21" s="113">
        <v>45834</v>
      </c>
      <c r="I21" s="113">
        <v>46172</v>
      </c>
      <c r="J21" s="23">
        <v>1293.6</v>
      </c>
      <c r="K21" s="23">
        <v>0</v>
      </c>
      <c r="L21" s="23">
        <v>3326.4</v>
      </c>
      <c r="M21" s="23">
        <v>2772</v>
      </c>
      <c r="N21" s="23">
        <f t="shared" si="0"/>
        <v>6098.4</v>
      </c>
      <c r="O21" s="38">
        <v>0</v>
      </c>
      <c r="P21" s="38">
        <v>0</v>
      </c>
      <c r="Q21" s="38">
        <v>0</v>
      </c>
      <c r="R21" s="23">
        <f t="shared" si="1"/>
        <v>0</v>
      </c>
      <c r="S21" s="38">
        <f t="shared" si="2"/>
        <v>0</v>
      </c>
      <c r="T21" s="38">
        <f t="shared" si="3"/>
        <v>3326.4</v>
      </c>
      <c r="U21" s="38">
        <f t="shared" si="4"/>
        <v>2772</v>
      </c>
      <c r="V21" s="23">
        <f t="shared" si="5"/>
        <v>6098.4</v>
      </c>
      <c r="W21" s="23"/>
      <c r="X21" s="23" t="s">
        <v>233</v>
      </c>
      <c r="Y21" s="148"/>
      <c r="Z21" s="148"/>
      <c r="AA21" s="148"/>
      <c r="AB21" s="135"/>
      <c r="AC21" s="135"/>
      <c r="AD21" s="135"/>
      <c r="AE21" s="135"/>
      <c r="AF21" s="148"/>
      <c r="AG21" s="135"/>
      <c r="AH21" s="135"/>
      <c r="AI21" s="135"/>
      <c r="AJ21" s="135"/>
      <c r="AK21" s="135"/>
      <c r="AL21" s="150"/>
      <c r="AM21" s="150"/>
      <c r="AN21" s="151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</row>
    <row r="22" s="49" customFormat="1" ht="36" customHeight="1" spans="1:54">
      <c r="A22" s="19">
        <v>17</v>
      </c>
      <c r="B22" s="19" t="s">
        <v>211</v>
      </c>
      <c r="C22" s="21" t="s">
        <v>239</v>
      </c>
      <c r="D22" s="21">
        <v>1</v>
      </c>
      <c r="E22" s="21">
        <v>15</v>
      </c>
      <c r="F22" s="23">
        <v>54000</v>
      </c>
      <c r="G22" s="23">
        <v>9504</v>
      </c>
      <c r="H22" s="113">
        <v>45835</v>
      </c>
      <c r="I22" s="113">
        <v>46112</v>
      </c>
      <c r="J22" s="23">
        <v>1663.2</v>
      </c>
      <c r="K22" s="23">
        <v>0</v>
      </c>
      <c r="L22" s="23">
        <v>4276.8</v>
      </c>
      <c r="M22" s="23">
        <v>3564</v>
      </c>
      <c r="N22" s="23">
        <f t="shared" si="0"/>
        <v>7840.8</v>
      </c>
      <c r="O22" s="38">
        <v>0</v>
      </c>
      <c r="P22" s="38">
        <v>0</v>
      </c>
      <c r="Q22" s="38">
        <v>0</v>
      </c>
      <c r="R22" s="23">
        <f t="shared" si="1"/>
        <v>0</v>
      </c>
      <c r="S22" s="38">
        <f t="shared" si="2"/>
        <v>0</v>
      </c>
      <c r="T22" s="38">
        <f t="shared" si="3"/>
        <v>4276.8</v>
      </c>
      <c r="U22" s="38">
        <f t="shared" si="4"/>
        <v>3564</v>
      </c>
      <c r="V22" s="23">
        <f t="shared" si="5"/>
        <v>7840.8</v>
      </c>
      <c r="W22" s="23"/>
      <c r="X22" s="23" t="s">
        <v>240</v>
      </c>
      <c r="Y22" s="148"/>
      <c r="Z22" s="148"/>
      <c r="AA22" s="148"/>
      <c r="AB22" s="135"/>
      <c r="AC22" s="135"/>
      <c r="AD22" s="135"/>
      <c r="AE22" s="135"/>
      <c r="AF22" s="148"/>
      <c r="AG22" s="135"/>
      <c r="AH22" s="135"/>
      <c r="AI22" s="135"/>
      <c r="AJ22" s="135"/>
      <c r="AK22" s="135"/>
      <c r="AL22" s="150"/>
      <c r="AM22" s="150"/>
      <c r="AN22" s="151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</row>
    <row r="23" s="49" customFormat="1" ht="36" customHeight="1" spans="1:54">
      <c r="A23" s="19">
        <v>18</v>
      </c>
      <c r="B23" s="19" t="s">
        <v>211</v>
      </c>
      <c r="C23" s="21" t="s">
        <v>239</v>
      </c>
      <c r="D23" s="21">
        <v>1</v>
      </c>
      <c r="E23" s="21">
        <v>10</v>
      </c>
      <c r="F23" s="23">
        <v>36000</v>
      </c>
      <c r="G23" s="23">
        <v>6336</v>
      </c>
      <c r="H23" s="113">
        <v>45835</v>
      </c>
      <c r="I23" s="113">
        <v>46112</v>
      </c>
      <c r="J23" s="23">
        <v>1108.8</v>
      </c>
      <c r="K23" s="23">
        <v>0</v>
      </c>
      <c r="L23" s="23">
        <v>2851.2</v>
      </c>
      <c r="M23" s="23">
        <v>2376</v>
      </c>
      <c r="N23" s="23">
        <f t="shared" si="0"/>
        <v>5227.2</v>
      </c>
      <c r="O23" s="38">
        <v>0</v>
      </c>
      <c r="P23" s="38">
        <v>0</v>
      </c>
      <c r="Q23" s="38">
        <v>0</v>
      </c>
      <c r="R23" s="23">
        <f t="shared" si="1"/>
        <v>0</v>
      </c>
      <c r="S23" s="38">
        <f t="shared" si="2"/>
        <v>0</v>
      </c>
      <c r="T23" s="38">
        <f t="shared" si="3"/>
        <v>2851.2</v>
      </c>
      <c r="U23" s="38">
        <f t="shared" si="4"/>
        <v>2376</v>
      </c>
      <c r="V23" s="23">
        <f t="shared" si="5"/>
        <v>5227.2</v>
      </c>
      <c r="W23" s="23"/>
      <c r="X23" s="23" t="s">
        <v>241</v>
      </c>
      <c r="Y23" s="148"/>
      <c r="Z23" s="148"/>
      <c r="AA23" s="148"/>
      <c r="AB23" s="135"/>
      <c r="AC23" s="135"/>
      <c r="AD23" s="135"/>
      <c r="AE23" s="135"/>
      <c r="AF23" s="148"/>
      <c r="AG23" s="135"/>
      <c r="AH23" s="135"/>
      <c r="AI23" s="135"/>
      <c r="AJ23" s="135"/>
      <c r="AK23" s="135"/>
      <c r="AL23" s="150"/>
      <c r="AM23" s="150"/>
      <c r="AN23" s="151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</row>
    <row r="24" s="49" customFormat="1" ht="36" customHeight="1" spans="1:54">
      <c r="A24" s="19">
        <v>19</v>
      </c>
      <c r="B24" s="19" t="s">
        <v>211</v>
      </c>
      <c r="C24" s="21" t="s">
        <v>242</v>
      </c>
      <c r="D24" s="21">
        <v>1</v>
      </c>
      <c r="E24" s="21">
        <v>41</v>
      </c>
      <c r="F24" s="23">
        <v>225500</v>
      </c>
      <c r="G24" s="23">
        <v>39688</v>
      </c>
      <c r="H24" s="113">
        <v>45835</v>
      </c>
      <c r="I24" s="113">
        <v>46172</v>
      </c>
      <c r="J24" s="23">
        <v>6945.4</v>
      </c>
      <c r="K24" s="23">
        <v>0</v>
      </c>
      <c r="L24" s="23">
        <v>17859.6</v>
      </c>
      <c r="M24" s="23">
        <v>14883</v>
      </c>
      <c r="N24" s="23">
        <f t="shared" si="0"/>
        <v>32742.6</v>
      </c>
      <c r="O24" s="38">
        <v>0</v>
      </c>
      <c r="P24" s="38">
        <v>0</v>
      </c>
      <c r="Q24" s="38">
        <v>0</v>
      </c>
      <c r="R24" s="23">
        <f t="shared" si="1"/>
        <v>0</v>
      </c>
      <c r="S24" s="38">
        <f t="shared" si="2"/>
        <v>0</v>
      </c>
      <c r="T24" s="38">
        <f t="shared" si="3"/>
        <v>17859.6</v>
      </c>
      <c r="U24" s="38">
        <f t="shared" si="4"/>
        <v>14883</v>
      </c>
      <c r="V24" s="23">
        <f t="shared" si="5"/>
        <v>32742.6</v>
      </c>
      <c r="W24" s="23"/>
      <c r="X24" s="23" t="s">
        <v>243</v>
      </c>
      <c r="Y24" s="148"/>
      <c r="Z24" s="148"/>
      <c r="AA24" s="148"/>
      <c r="AB24" s="135"/>
      <c r="AC24" s="135"/>
      <c r="AD24" s="135"/>
      <c r="AE24" s="135"/>
      <c r="AF24" s="148"/>
      <c r="AG24" s="135"/>
      <c r="AH24" s="135"/>
      <c r="AI24" s="135"/>
      <c r="AJ24" s="135"/>
      <c r="AK24" s="135"/>
      <c r="AL24" s="150"/>
      <c r="AM24" s="150"/>
      <c r="AN24" s="151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</row>
    <row r="25" s="125" customFormat="1" ht="36" customHeight="1" spans="1:40">
      <c r="A25" s="133" t="s">
        <v>173</v>
      </c>
      <c r="B25" s="133"/>
      <c r="C25" s="133"/>
      <c r="D25" s="28">
        <f>SUM(D6:D24)</f>
        <v>19</v>
      </c>
      <c r="E25" s="28">
        <f>SUM(E6:E24)</f>
        <v>551.9</v>
      </c>
      <c r="F25" s="30">
        <f>SUM(F6:F24)</f>
        <v>2740950</v>
      </c>
      <c r="G25" s="30">
        <f>SUM(G6:G24)</f>
        <v>550456</v>
      </c>
      <c r="H25" s="134"/>
      <c r="I25" s="134"/>
      <c r="J25" s="30">
        <f t="shared" ref="J25:V25" si="6">SUM(J6:J24)</f>
        <v>96329.8</v>
      </c>
      <c r="K25" s="30">
        <f t="shared" si="6"/>
        <v>0</v>
      </c>
      <c r="L25" s="30">
        <f t="shared" si="6"/>
        <v>247705.2</v>
      </c>
      <c r="M25" s="30">
        <f t="shared" si="6"/>
        <v>206421</v>
      </c>
      <c r="N25" s="30">
        <f t="shared" si="6"/>
        <v>454126.2</v>
      </c>
      <c r="O25" s="30">
        <f t="shared" si="6"/>
        <v>0</v>
      </c>
      <c r="P25" s="30">
        <f t="shared" si="6"/>
        <v>0</v>
      </c>
      <c r="Q25" s="30">
        <f t="shared" si="6"/>
        <v>0</v>
      </c>
      <c r="R25" s="30">
        <f t="shared" si="6"/>
        <v>0</v>
      </c>
      <c r="S25" s="30">
        <f t="shared" si="6"/>
        <v>0</v>
      </c>
      <c r="T25" s="30">
        <f t="shared" si="6"/>
        <v>247705.2</v>
      </c>
      <c r="U25" s="30">
        <f t="shared" si="6"/>
        <v>206421</v>
      </c>
      <c r="V25" s="30">
        <f t="shared" si="6"/>
        <v>454126.2</v>
      </c>
      <c r="W25" s="133"/>
      <c r="X25" s="133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24">
      <c r="A26" s="135"/>
      <c r="B26" s="135"/>
      <c r="C26" s="135"/>
      <c r="D26" s="135">
        <f>D25-附件1.汇总表!D6</f>
        <v>0</v>
      </c>
      <c r="E26" s="135"/>
      <c r="F26" s="135">
        <f>F25-附件1.汇总表!E6</f>
        <v>0</v>
      </c>
      <c r="G26" s="135">
        <f>G25-附件1.汇总表!F6</f>
        <v>0</v>
      </c>
      <c r="H26" s="135"/>
      <c r="I26" s="135"/>
      <c r="J26" s="135">
        <f>J25-附件1.汇总表!G6</f>
        <v>0</v>
      </c>
      <c r="K26" s="135">
        <f>K25-附件1.汇总表!H6</f>
        <v>0</v>
      </c>
      <c r="L26" s="135">
        <f>L25-附件1.汇总表!I6</f>
        <v>0</v>
      </c>
      <c r="M26" s="135"/>
      <c r="N26" s="135"/>
      <c r="O26" s="135">
        <v>0</v>
      </c>
      <c r="P26" s="135">
        <v>0</v>
      </c>
      <c r="Q26" s="135">
        <v>0</v>
      </c>
      <c r="R26" s="135"/>
      <c r="S26" s="135">
        <f>S25-附件1.汇总表!P6</f>
        <v>0</v>
      </c>
      <c r="T26" s="135">
        <f>T25-附件1.汇总表!Q6</f>
        <v>0</v>
      </c>
      <c r="U26" s="135">
        <f>U25-附件1.汇总表!R6</f>
        <v>0</v>
      </c>
      <c r="V26" s="135">
        <f>V25-附件1.汇总表!S6</f>
        <v>0</v>
      </c>
      <c r="W26" s="128"/>
      <c r="X26" s="128"/>
    </row>
    <row r="27" spans="3:24">
      <c r="C27" s="128"/>
      <c r="D27" s="128"/>
      <c r="E27" s="128"/>
      <c r="F27" s="128"/>
      <c r="G27" s="128"/>
      <c r="H27" s="136"/>
      <c r="I27" s="136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</row>
  </sheetData>
  <mergeCells count="20">
    <mergeCell ref="A2:X2"/>
    <mergeCell ref="A3:G3"/>
    <mergeCell ref="I3:Q3"/>
    <mergeCell ref="AC3:AD3"/>
    <mergeCell ref="K4:N4"/>
    <mergeCell ref="O4:R4"/>
    <mergeCell ref="S4:V4"/>
    <mergeCell ref="A25:C2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236111111111111" right="0.196527777777778" top="0.511805555555556" bottom="0.314583333333333" header="0.354166666666667" footer="0.156944444444444"/>
  <pageSetup paperSize="9" scale="63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view="pageBreakPreview" zoomScale="115" zoomScaleNormal="70" workbookViewId="0">
      <selection activeCell="K16" sqref="K16"/>
    </sheetView>
  </sheetViews>
  <sheetFormatPr defaultColWidth="8.66666666666667" defaultRowHeight="13.5"/>
  <cols>
    <col min="1" max="1" width="3.08333333333333" style="91" customWidth="1"/>
    <col min="2" max="2" width="6.75" style="39" customWidth="1"/>
    <col min="3" max="3" width="11.9" style="39" customWidth="1"/>
    <col min="4" max="4" width="5.13333333333333" style="91" customWidth="1"/>
    <col min="5" max="5" width="7.85833333333333" style="1" customWidth="1"/>
    <col min="6" max="6" width="13.125" style="35" customWidth="1"/>
    <col min="7" max="7" width="11.125" style="35" customWidth="1"/>
    <col min="8" max="9" width="8.31666666666667" style="108" customWidth="1"/>
    <col min="10" max="10" width="11.525" style="35" customWidth="1"/>
    <col min="11" max="11" width="10.6666666666667" style="35" customWidth="1"/>
    <col min="12" max="12" width="11.75" style="35" customWidth="1"/>
    <col min="13" max="13" width="12.0666666666667" style="35" customWidth="1"/>
    <col min="14" max="14" width="11.425" style="92" customWidth="1"/>
    <col min="15" max="16" width="6.58333333333333" style="35" customWidth="1"/>
    <col min="17" max="19" width="8.91666666666667" style="35" customWidth="1"/>
    <col min="20" max="20" width="12.1666666666667" style="35" customWidth="1"/>
    <col min="21" max="21" width="11.3333333333333" style="35" customWidth="1"/>
    <col min="22" max="22" width="12.1666666666667" style="35" customWidth="1"/>
    <col min="23" max="23" width="6.06666666666667" style="109" customWidth="1"/>
    <col min="24" max="24" width="15" style="1" customWidth="1"/>
    <col min="25" max="16384" width="8.66666666666667" style="1"/>
  </cols>
  <sheetData>
    <row r="1" s="1" customFormat="1" ht="27" customHeight="1" spans="1:23">
      <c r="A1" s="110" t="s">
        <v>244</v>
      </c>
      <c r="B1" s="110"/>
      <c r="C1" s="39"/>
      <c r="D1" s="91"/>
      <c r="F1" s="11"/>
      <c r="G1" s="11"/>
      <c r="H1" s="108"/>
      <c r="I1" s="108"/>
      <c r="J1" s="35"/>
      <c r="K1" s="35"/>
      <c r="L1" s="35"/>
      <c r="M1" s="11"/>
      <c r="N1" s="92"/>
      <c r="O1" s="11"/>
      <c r="P1" s="11"/>
      <c r="Q1" s="11"/>
      <c r="R1" s="11"/>
      <c r="S1" s="11"/>
      <c r="T1" s="11"/>
      <c r="U1" s="11"/>
      <c r="V1" s="11"/>
      <c r="W1" s="117"/>
    </row>
    <row r="2" s="2" customFormat="1" ht="20.25" spans="1:24">
      <c r="A2" s="12" t="s">
        <v>245</v>
      </c>
      <c r="B2" s="40"/>
      <c r="C2" s="40"/>
      <c r="D2" s="12"/>
      <c r="E2" s="12"/>
      <c r="F2" s="13"/>
      <c r="G2" s="13"/>
      <c r="H2" s="56"/>
      <c r="I2" s="56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18"/>
      <c r="X2" s="12"/>
    </row>
    <row r="3" s="3" customFormat="1" ht="34" customHeight="1" spans="1:24">
      <c r="A3" s="111" t="s">
        <v>1</v>
      </c>
      <c r="B3" s="111"/>
      <c r="C3" s="111"/>
      <c r="D3" s="111"/>
      <c r="E3" s="111"/>
      <c r="F3" s="15"/>
      <c r="G3" s="15"/>
      <c r="H3" s="112" t="s">
        <v>176</v>
      </c>
      <c r="I3" s="112"/>
      <c r="J3" s="112"/>
      <c r="K3" s="112"/>
      <c r="L3" s="112"/>
      <c r="M3" s="112"/>
      <c r="N3" s="112"/>
      <c r="O3" s="112"/>
      <c r="P3" s="112"/>
      <c r="Q3" s="112"/>
      <c r="R3" s="42"/>
      <c r="S3" s="97"/>
      <c r="T3" s="97"/>
      <c r="U3" s="42"/>
      <c r="V3" s="43"/>
      <c r="W3" s="119"/>
      <c r="X3" s="120" t="s">
        <v>177</v>
      </c>
    </row>
    <row r="4" s="107" customFormat="1" ht="38" customHeight="1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204</v>
      </c>
      <c r="F4" s="18" t="s">
        <v>9</v>
      </c>
      <c r="G4" s="18" t="s">
        <v>10</v>
      </c>
      <c r="H4" s="63" t="s">
        <v>11</v>
      </c>
      <c r="I4" s="63" t="s">
        <v>12</v>
      </c>
      <c r="J4" s="18" t="s">
        <v>246</v>
      </c>
      <c r="K4" s="18" t="s">
        <v>182</v>
      </c>
      <c r="L4" s="18"/>
      <c r="M4" s="18"/>
      <c r="N4" s="18"/>
      <c r="O4" s="18" t="s">
        <v>183</v>
      </c>
      <c r="P4" s="18"/>
      <c r="Q4" s="18"/>
      <c r="R4" s="18"/>
      <c r="S4" s="18" t="s">
        <v>184</v>
      </c>
      <c r="T4" s="18"/>
      <c r="U4" s="18"/>
      <c r="V4" s="18"/>
      <c r="W4" s="121" t="s">
        <v>15</v>
      </c>
      <c r="X4" s="28" t="s">
        <v>16</v>
      </c>
    </row>
    <row r="5" s="107" customFormat="1" ht="38" customHeight="1" spans="1:24">
      <c r="A5" s="17"/>
      <c r="B5" s="17"/>
      <c r="C5" s="17"/>
      <c r="D5" s="17"/>
      <c r="E5" s="17"/>
      <c r="F5" s="18"/>
      <c r="G5" s="18"/>
      <c r="H5" s="63"/>
      <c r="I5" s="63"/>
      <c r="J5" s="18"/>
      <c r="K5" s="18" t="s">
        <v>247</v>
      </c>
      <c r="L5" s="18" t="s">
        <v>248</v>
      </c>
      <c r="M5" s="18" t="s">
        <v>249</v>
      </c>
      <c r="N5" s="18" t="s">
        <v>21</v>
      </c>
      <c r="O5" s="18" t="s">
        <v>185</v>
      </c>
      <c r="P5" s="18" t="s">
        <v>186</v>
      </c>
      <c r="Q5" s="18" t="s">
        <v>20</v>
      </c>
      <c r="R5" s="18" t="s">
        <v>188</v>
      </c>
      <c r="S5" s="18" t="s">
        <v>185</v>
      </c>
      <c r="T5" s="18" t="s">
        <v>186</v>
      </c>
      <c r="U5" s="18" t="s">
        <v>20</v>
      </c>
      <c r="V5" s="18" t="s">
        <v>21</v>
      </c>
      <c r="W5" s="122"/>
      <c r="X5" s="28"/>
    </row>
    <row r="6" s="3" customFormat="1" ht="38" customHeight="1" spans="1:24">
      <c r="A6" s="19">
        <v>1</v>
      </c>
      <c r="B6" s="19" t="s">
        <v>250</v>
      </c>
      <c r="C6" s="21" t="s">
        <v>136</v>
      </c>
      <c r="D6" s="21">
        <v>1</v>
      </c>
      <c r="E6" s="21">
        <v>201</v>
      </c>
      <c r="F6" s="23">
        <v>1996600</v>
      </c>
      <c r="G6" s="23">
        <v>88493.6</v>
      </c>
      <c r="H6" s="113">
        <v>45769</v>
      </c>
      <c r="I6" s="113">
        <v>46133</v>
      </c>
      <c r="J6" s="23">
        <v>17698.72</v>
      </c>
      <c r="K6" s="23">
        <v>0</v>
      </c>
      <c r="L6" s="23">
        <v>35397.44</v>
      </c>
      <c r="M6" s="23">
        <v>35397.44</v>
      </c>
      <c r="N6" s="38">
        <f>SUM(K6:M6)</f>
        <v>70794.88</v>
      </c>
      <c r="O6" s="38">
        <v>0</v>
      </c>
      <c r="P6" s="38">
        <v>0</v>
      </c>
      <c r="Q6" s="38">
        <v>0</v>
      </c>
      <c r="R6" s="38">
        <f>SUM(O6:Q6)</f>
        <v>0</v>
      </c>
      <c r="S6" s="38">
        <f>K6-O6</f>
        <v>0</v>
      </c>
      <c r="T6" s="38">
        <f>L6-P6</f>
        <v>35397.44</v>
      </c>
      <c r="U6" s="38">
        <f>M6-Q6</f>
        <v>35397.44</v>
      </c>
      <c r="V6" s="38">
        <f>SUM(S6:U6)</f>
        <v>70794.88</v>
      </c>
      <c r="W6" s="123"/>
      <c r="X6" s="21" t="s">
        <v>251</v>
      </c>
    </row>
    <row r="7" s="88" customFormat="1" ht="38" customHeight="1" spans="1:24">
      <c r="A7" s="25" t="s">
        <v>173</v>
      </c>
      <c r="B7" s="26"/>
      <c r="C7" s="27"/>
      <c r="D7" s="114">
        <f>SUM(D6:D6)</f>
        <v>1</v>
      </c>
      <c r="E7" s="114">
        <f>SUM(E6:E6)</f>
        <v>201</v>
      </c>
      <c r="F7" s="115">
        <f>SUM(F6:F6)</f>
        <v>1996600</v>
      </c>
      <c r="G7" s="115">
        <f>SUM(G6:G6)</f>
        <v>88493.6</v>
      </c>
      <c r="H7" s="116"/>
      <c r="I7" s="116"/>
      <c r="J7" s="115">
        <f t="shared" ref="J7:V7" si="0">SUM(J6:J6)</f>
        <v>17698.72</v>
      </c>
      <c r="K7" s="115">
        <f t="shared" si="0"/>
        <v>0</v>
      </c>
      <c r="L7" s="115">
        <f t="shared" si="0"/>
        <v>35397.44</v>
      </c>
      <c r="M7" s="115">
        <f t="shared" si="0"/>
        <v>35397.44</v>
      </c>
      <c r="N7" s="115">
        <f t="shared" si="0"/>
        <v>70794.88</v>
      </c>
      <c r="O7" s="115">
        <f t="shared" si="0"/>
        <v>0</v>
      </c>
      <c r="P7" s="115">
        <f t="shared" si="0"/>
        <v>0</v>
      </c>
      <c r="Q7" s="115">
        <f t="shared" si="0"/>
        <v>0</v>
      </c>
      <c r="R7" s="115">
        <f t="shared" si="0"/>
        <v>0</v>
      </c>
      <c r="S7" s="115">
        <f t="shared" si="0"/>
        <v>0</v>
      </c>
      <c r="T7" s="115">
        <f t="shared" si="0"/>
        <v>35397.44</v>
      </c>
      <c r="U7" s="115">
        <f t="shared" si="0"/>
        <v>35397.44</v>
      </c>
      <c r="V7" s="115">
        <f t="shared" si="0"/>
        <v>70794.88</v>
      </c>
      <c r="W7" s="123"/>
      <c r="X7" s="28"/>
    </row>
    <row r="8" spans="4:21">
      <c r="D8" s="91">
        <f>D7-附件1.汇总表!D10</f>
        <v>0</v>
      </c>
      <c r="F8" s="92">
        <f>F7-附件1.汇总表!E10</f>
        <v>0</v>
      </c>
      <c r="G8" s="92">
        <f>G7-附件1.汇总表!F10</f>
        <v>0</v>
      </c>
      <c r="J8" s="92">
        <f>J7-附件1.汇总表!G10</f>
        <v>0</v>
      </c>
      <c r="K8" s="92">
        <f>K7-附件1.汇总表!H10</f>
        <v>0</v>
      </c>
      <c r="L8" s="92">
        <f>L7-附件1.汇总表!I10</f>
        <v>0</v>
      </c>
      <c r="M8" s="92">
        <f>M7-附件1.汇总表!J10</f>
        <v>0</v>
      </c>
      <c r="N8" s="92">
        <f>N7-附件1.汇总表!K10</f>
        <v>0</v>
      </c>
      <c r="Q8" s="35">
        <f>Q7-附件1.汇总表!N10</f>
        <v>0</v>
      </c>
      <c r="U8" s="35">
        <f>U7-附件1.汇总表!R10</f>
        <v>0</v>
      </c>
    </row>
    <row r="9" spans="5:14">
      <c r="E9" s="91"/>
      <c r="F9" s="91"/>
      <c r="G9" s="91"/>
      <c r="J9" s="91"/>
      <c r="L9" s="91"/>
      <c r="M9" s="91"/>
      <c r="N9" s="91"/>
    </row>
    <row r="10" spans="14:14">
      <c r="N10" s="91"/>
    </row>
  </sheetData>
  <autoFilter xmlns:etc="http://www.wps.cn/officeDocument/2017/etCustomData" ref="A5:X8" etc:filterBottomFollowUsedRange="0">
    <extLst/>
  </autoFilter>
  <mergeCells count="20">
    <mergeCell ref="A1:B1"/>
    <mergeCell ref="A2:X2"/>
    <mergeCell ref="A3:E3"/>
    <mergeCell ref="H3:Q3"/>
    <mergeCell ref="K4:N4"/>
    <mergeCell ref="O4:R4"/>
    <mergeCell ref="S4:V4"/>
    <mergeCell ref="A7:C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275" right="0.196527777777778" top="0.432638888888889" bottom="0.472222222222222" header="0.550694444444444" footer="0.118055555555556"/>
  <pageSetup paperSize="9" scale="63" fitToHeight="0" orientation="landscape" horizont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9"/>
  <sheetViews>
    <sheetView view="pageBreakPreview" zoomScale="115" zoomScaleNormal="60" workbookViewId="0">
      <selection activeCell="M9" sqref="M9"/>
    </sheetView>
  </sheetViews>
  <sheetFormatPr defaultColWidth="8.66666666666667" defaultRowHeight="13.5"/>
  <cols>
    <col min="1" max="1" width="3.08333333333333" style="1" customWidth="1"/>
    <col min="2" max="2" width="7.20833333333333" style="1" customWidth="1"/>
    <col min="3" max="3" width="5.25833333333333" style="1" customWidth="1"/>
    <col min="4" max="4" width="5.375" style="91" customWidth="1"/>
    <col min="5" max="5" width="8.19166666666667" style="91" customWidth="1"/>
    <col min="6" max="6" width="14.0666666666667" style="92" customWidth="1"/>
    <col min="7" max="7" width="12.4333333333333" style="92" customWidth="1"/>
    <col min="8" max="9" width="9.375" style="93" customWidth="1"/>
    <col min="10" max="10" width="12.6166666666667" style="92" customWidth="1"/>
    <col min="11" max="12" width="12.1666666666667" style="92" customWidth="1"/>
    <col min="13" max="13" width="12.525" style="92" customWidth="1"/>
    <col min="14" max="14" width="11.775" style="92" customWidth="1"/>
    <col min="15" max="18" width="8.725" style="35" customWidth="1"/>
    <col min="19" max="21" width="11.3333333333333" style="35" customWidth="1"/>
    <col min="22" max="22" width="13.75" style="35" customWidth="1"/>
    <col min="23" max="23" width="11.1916666666667" style="1" customWidth="1"/>
    <col min="24" max="24" width="12.05" style="1" customWidth="1"/>
    <col min="25" max="16384" width="8.66666666666667" style="1"/>
  </cols>
  <sheetData>
    <row r="1" s="1" customFormat="1" ht="38" customHeight="1" spans="1:22">
      <c r="A1" s="10" t="s">
        <v>252</v>
      </c>
      <c r="B1" s="39"/>
      <c r="D1" s="91"/>
      <c r="E1" s="91"/>
      <c r="F1" s="92"/>
      <c r="G1" s="92"/>
      <c r="H1" s="93"/>
      <c r="I1" s="93"/>
      <c r="J1" s="92"/>
      <c r="K1" s="92"/>
      <c r="L1" s="92"/>
      <c r="M1" s="92"/>
      <c r="N1" s="92"/>
      <c r="O1" s="11"/>
      <c r="P1" s="11"/>
      <c r="Q1" s="11"/>
      <c r="R1" s="11"/>
      <c r="S1" s="11"/>
      <c r="T1" s="11"/>
      <c r="U1" s="100"/>
      <c r="V1" s="35"/>
    </row>
    <row r="2" s="2" customFormat="1" ht="34" customHeight="1" spans="1:24">
      <c r="A2" s="12" t="s">
        <v>253</v>
      </c>
      <c r="B2" s="12"/>
      <c r="C2" s="12"/>
      <c r="D2" s="12"/>
      <c r="E2" s="12"/>
      <c r="F2" s="13"/>
      <c r="G2" s="13"/>
      <c r="H2" s="56"/>
      <c r="I2" s="56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2"/>
      <c r="X2" s="12"/>
    </row>
    <row r="3" s="3" customFormat="1" ht="39" customHeight="1" spans="1:24">
      <c r="A3" s="14" t="s">
        <v>1</v>
      </c>
      <c r="B3" s="94"/>
      <c r="C3" s="94"/>
      <c r="D3" s="95"/>
      <c r="E3" s="95"/>
      <c r="F3" s="96"/>
      <c r="G3" s="97"/>
      <c r="H3" s="98"/>
      <c r="I3" s="37" t="s">
        <v>176</v>
      </c>
      <c r="J3" s="37"/>
      <c r="K3" s="37"/>
      <c r="L3" s="37"/>
      <c r="M3" s="37"/>
      <c r="N3" s="37"/>
      <c r="O3" s="37"/>
      <c r="P3" s="37"/>
      <c r="Q3" s="37"/>
      <c r="R3" s="41"/>
      <c r="S3" s="41"/>
      <c r="T3" s="41"/>
      <c r="U3" s="41"/>
      <c r="V3" s="97"/>
      <c r="W3" s="101" t="s">
        <v>177</v>
      </c>
      <c r="X3" s="101"/>
    </row>
    <row r="4" s="88" customFormat="1" ht="36" customHeight="1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204</v>
      </c>
      <c r="F4" s="18" t="s">
        <v>9</v>
      </c>
      <c r="G4" s="18" t="s">
        <v>10</v>
      </c>
      <c r="H4" s="63" t="s">
        <v>11</v>
      </c>
      <c r="I4" s="63" t="s">
        <v>12</v>
      </c>
      <c r="J4" s="18" t="s">
        <v>254</v>
      </c>
      <c r="K4" s="18" t="s">
        <v>182</v>
      </c>
      <c r="L4" s="18"/>
      <c r="M4" s="18"/>
      <c r="N4" s="18"/>
      <c r="O4" s="73" t="s">
        <v>183</v>
      </c>
      <c r="P4" s="74"/>
      <c r="Q4" s="74"/>
      <c r="R4" s="79"/>
      <c r="S4" s="18" t="s">
        <v>184</v>
      </c>
      <c r="T4" s="18"/>
      <c r="U4" s="18"/>
      <c r="V4" s="18"/>
      <c r="W4" s="80" t="s">
        <v>15</v>
      </c>
      <c r="X4" s="28" t="s">
        <v>16</v>
      </c>
    </row>
    <row r="5" s="88" customFormat="1" ht="36" customHeight="1" spans="1:24">
      <c r="A5" s="17"/>
      <c r="B5" s="17"/>
      <c r="C5" s="17"/>
      <c r="D5" s="17"/>
      <c r="E5" s="17"/>
      <c r="F5" s="18"/>
      <c r="G5" s="18"/>
      <c r="H5" s="63"/>
      <c r="I5" s="63"/>
      <c r="J5" s="18"/>
      <c r="K5" s="18" t="s">
        <v>255</v>
      </c>
      <c r="L5" s="18" t="s">
        <v>256</v>
      </c>
      <c r="M5" s="18" t="s">
        <v>257</v>
      </c>
      <c r="N5" s="18" t="s">
        <v>21</v>
      </c>
      <c r="O5" s="18" t="s">
        <v>185</v>
      </c>
      <c r="P5" s="18" t="s">
        <v>186</v>
      </c>
      <c r="Q5" s="18" t="s">
        <v>20</v>
      </c>
      <c r="R5" s="18" t="s">
        <v>188</v>
      </c>
      <c r="S5" s="18" t="s">
        <v>185</v>
      </c>
      <c r="T5" s="18" t="s">
        <v>186</v>
      </c>
      <c r="U5" s="18" t="s">
        <v>20</v>
      </c>
      <c r="V5" s="18" t="s">
        <v>21</v>
      </c>
      <c r="W5" s="80"/>
      <c r="X5" s="28"/>
    </row>
    <row r="6" s="89" customFormat="1" ht="36" customHeight="1" spans="1:38">
      <c r="A6" s="19">
        <v>1</v>
      </c>
      <c r="B6" s="64" t="s">
        <v>258</v>
      </c>
      <c r="C6" s="21" t="s">
        <v>259</v>
      </c>
      <c r="D6" s="21">
        <v>1</v>
      </c>
      <c r="E6" s="21">
        <v>176</v>
      </c>
      <c r="F6" s="23">
        <v>140800</v>
      </c>
      <c r="G6" s="23">
        <v>4928</v>
      </c>
      <c r="H6" s="65">
        <v>45756</v>
      </c>
      <c r="I6" s="65">
        <v>45787</v>
      </c>
      <c r="J6" s="23">
        <v>492.8</v>
      </c>
      <c r="K6" s="23">
        <v>2217.6</v>
      </c>
      <c r="L6" s="23">
        <v>1232</v>
      </c>
      <c r="M6" s="23">
        <v>985.6</v>
      </c>
      <c r="N6" s="38">
        <f>K6+L6+M6</f>
        <v>4435.2</v>
      </c>
      <c r="O6" s="38">
        <v>0</v>
      </c>
      <c r="P6" s="38">
        <v>0</v>
      </c>
      <c r="Q6" s="38">
        <v>0</v>
      </c>
      <c r="R6" s="38">
        <f>O6+P6+Q6</f>
        <v>0</v>
      </c>
      <c r="S6" s="38">
        <f>K6-O6</f>
        <v>2217.6</v>
      </c>
      <c r="T6" s="38">
        <f>L6-P6</f>
        <v>1232</v>
      </c>
      <c r="U6" s="38">
        <f>M6-Q6</f>
        <v>985.6</v>
      </c>
      <c r="V6" s="38">
        <f>SUM(S6:U6)</f>
        <v>4435.2</v>
      </c>
      <c r="W6" s="104"/>
      <c r="X6" s="82" t="s">
        <v>260</v>
      </c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</row>
    <row r="7" s="89" customFormat="1" ht="36" customHeight="1" spans="1:38">
      <c r="A7" s="19">
        <v>2</v>
      </c>
      <c r="B7" s="64" t="s">
        <v>258</v>
      </c>
      <c r="C7" s="21" t="s">
        <v>261</v>
      </c>
      <c r="D7" s="21">
        <v>146</v>
      </c>
      <c r="E7" s="21">
        <v>412.15</v>
      </c>
      <c r="F7" s="23">
        <v>329720</v>
      </c>
      <c r="G7" s="23">
        <v>11540.2</v>
      </c>
      <c r="H7" s="65">
        <v>45758</v>
      </c>
      <c r="I7" s="65">
        <v>45808</v>
      </c>
      <c r="J7" s="23">
        <v>1154.02</v>
      </c>
      <c r="K7" s="23">
        <v>5193.09</v>
      </c>
      <c r="L7" s="23">
        <v>2885.05</v>
      </c>
      <c r="M7" s="23">
        <v>2308.04</v>
      </c>
      <c r="N7" s="38">
        <f>K7+L7+M7</f>
        <v>10386.18</v>
      </c>
      <c r="O7" s="38">
        <v>0</v>
      </c>
      <c r="P7" s="38">
        <v>0</v>
      </c>
      <c r="Q7" s="38">
        <v>0</v>
      </c>
      <c r="R7" s="38">
        <f>O7+P7+Q7</f>
        <v>0</v>
      </c>
      <c r="S7" s="38">
        <f>K7-O7</f>
        <v>5193.09</v>
      </c>
      <c r="T7" s="38">
        <f>L7-P7</f>
        <v>2885.05</v>
      </c>
      <c r="U7" s="38">
        <f>M7-Q7</f>
        <v>2308.04</v>
      </c>
      <c r="V7" s="38">
        <f>SUM(S7:U7)</f>
        <v>10386.18</v>
      </c>
      <c r="W7" s="104"/>
      <c r="X7" s="82" t="s">
        <v>262</v>
      </c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</row>
    <row r="8" s="89" customFormat="1" ht="36" customHeight="1" spans="1:38">
      <c r="A8" s="19">
        <v>3</v>
      </c>
      <c r="B8" s="64" t="s">
        <v>258</v>
      </c>
      <c r="C8" s="21" t="s">
        <v>263</v>
      </c>
      <c r="D8" s="21">
        <v>1</v>
      </c>
      <c r="E8" s="21">
        <v>206</v>
      </c>
      <c r="F8" s="23">
        <v>164800</v>
      </c>
      <c r="G8" s="23">
        <v>5768</v>
      </c>
      <c r="H8" s="65">
        <v>45758</v>
      </c>
      <c r="I8" s="65">
        <v>45782</v>
      </c>
      <c r="J8" s="23">
        <v>576.8</v>
      </c>
      <c r="K8" s="23">
        <v>2595.6</v>
      </c>
      <c r="L8" s="23">
        <v>1442</v>
      </c>
      <c r="M8" s="23">
        <v>1153.6</v>
      </c>
      <c r="N8" s="38">
        <f>K8+L8+M8</f>
        <v>5191.2</v>
      </c>
      <c r="O8" s="38">
        <v>0</v>
      </c>
      <c r="P8" s="38">
        <v>0</v>
      </c>
      <c r="Q8" s="38">
        <v>0</v>
      </c>
      <c r="R8" s="38">
        <f>O8+P8+Q8</f>
        <v>0</v>
      </c>
      <c r="S8" s="38">
        <f>K8-O8</f>
        <v>2595.6</v>
      </c>
      <c r="T8" s="38">
        <f>L8-P8</f>
        <v>1442</v>
      </c>
      <c r="U8" s="38">
        <f>M8-Q8</f>
        <v>1153.6</v>
      </c>
      <c r="V8" s="38">
        <f>SUM(S8:U8)</f>
        <v>5191.2</v>
      </c>
      <c r="W8" s="104"/>
      <c r="X8" s="82" t="s">
        <v>264</v>
      </c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</row>
    <row r="9" s="89" customFormat="1" ht="36" customHeight="1" spans="1:38">
      <c r="A9" s="19">
        <v>4</v>
      </c>
      <c r="B9" s="64" t="s">
        <v>258</v>
      </c>
      <c r="C9" s="21" t="s">
        <v>265</v>
      </c>
      <c r="D9" s="21">
        <v>1</v>
      </c>
      <c r="E9" s="21">
        <v>160</v>
      </c>
      <c r="F9" s="23">
        <v>128000</v>
      </c>
      <c r="G9" s="23">
        <v>4480</v>
      </c>
      <c r="H9" s="65">
        <v>45765</v>
      </c>
      <c r="I9" s="65">
        <v>45787</v>
      </c>
      <c r="J9" s="23">
        <v>448</v>
      </c>
      <c r="K9" s="23">
        <v>2016</v>
      </c>
      <c r="L9" s="23">
        <v>1120</v>
      </c>
      <c r="M9" s="23">
        <v>896</v>
      </c>
      <c r="N9" s="38">
        <f t="shared" ref="N9:N35" si="0">K9+L9+M9</f>
        <v>4032</v>
      </c>
      <c r="O9" s="38">
        <v>0</v>
      </c>
      <c r="P9" s="38">
        <v>0</v>
      </c>
      <c r="Q9" s="38">
        <v>0</v>
      </c>
      <c r="R9" s="38">
        <f t="shared" ref="R9:R35" si="1">O9+P9+Q9</f>
        <v>0</v>
      </c>
      <c r="S9" s="38">
        <f t="shared" ref="S9:S35" si="2">K9-O9</f>
        <v>2016</v>
      </c>
      <c r="T9" s="38">
        <f t="shared" ref="T9:T35" si="3">L9-P9</f>
        <v>1120</v>
      </c>
      <c r="U9" s="38">
        <f t="shared" ref="U9:U35" si="4">M9-Q9</f>
        <v>896</v>
      </c>
      <c r="V9" s="38">
        <f t="shared" ref="V9:V37" si="5">SUM(S9:U9)</f>
        <v>4032</v>
      </c>
      <c r="W9" s="104"/>
      <c r="X9" s="82" t="s">
        <v>266</v>
      </c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</row>
    <row r="10" s="89" customFormat="1" ht="36" customHeight="1" spans="1:38">
      <c r="A10" s="19">
        <v>5</v>
      </c>
      <c r="B10" s="64" t="s">
        <v>258</v>
      </c>
      <c r="C10" s="21" t="s">
        <v>267</v>
      </c>
      <c r="D10" s="21">
        <v>28</v>
      </c>
      <c r="E10" s="21">
        <v>188.3</v>
      </c>
      <c r="F10" s="23">
        <v>150640</v>
      </c>
      <c r="G10" s="23">
        <v>5272.4</v>
      </c>
      <c r="H10" s="65">
        <v>45777</v>
      </c>
      <c r="I10" s="65">
        <v>45879</v>
      </c>
      <c r="J10" s="23">
        <v>527.24</v>
      </c>
      <c r="K10" s="23">
        <v>2372.58</v>
      </c>
      <c r="L10" s="23">
        <v>1318.1</v>
      </c>
      <c r="M10" s="23">
        <v>1054.48</v>
      </c>
      <c r="N10" s="38">
        <f t="shared" si="0"/>
        <v>4745.16</v>
      </c>
      <c r="O10" s="38">
        <v>0</v>
      </c>
      <c r="P10" s="38">
        <v>0</v>
      </c>
      <c r="Q10" s="38">
        <v>0</v>
      </c>
      <c r="R10" s="38">
        <f t="shared" si="1"/>
        <v>0</v>
      </c>
      <c r="S10" s="38">
        <f t="shared" si="2"/>
        <v>2372.58</v>
      </c>
      <c r="T10" s="38">
        <f t="shared" si="3"/>
        <v>1318.1</v>
      </c>
      <c r="U10" s="38">
        <f t="shared" si="4"/>
        <v>1054.48</v>
      </c>
      <c r="V10" s="38">
        <f t="shared" si="5"/>
        <v>4745.16</v>
      </c>
      <c r="W10" s="104"/>
      <c r="X10" s="82" t="s">
        <v>268</v>
      </c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</row>
    <row r="11" s="89" customFormat="1" ht="36" customHeight="1" spans="1:38">
      <c r="A11" s="19">
        <v>6</v>
      </c>
      <c r="B11" s="64" t="s">
        <v>258</v>
      </c>
      <c r="C11" s="21" t="s">
        <v>269</v>
      </c>
      <c r="D11" s="21">
        <v>90</v>
      </c>
      <c r="E11" s="21">
        <v>712</v>
      </c>
      <c r="F11" s="23">
        <v>569600</v>
      </c>
      <c r="G11" s="23">
        <v>19936</v>
      </c>
      <c r="H11" s="65">
        <v>45784</v>
      </c>
      <c r="I11" s="65">
        <v>45879</v>
      </c>
      <c r="J11" s="23">
        <v>1993.6</v>
      </c>
      <c r="K11" s="23">
        <v>8971.2</v>
      </c>
      <c r="L11" s="23">
        <v>4984</v>
      </c>
      <c r="M11" s="23">
        <v>3987.2</v>
      </c>
      <c r="N11" s="38">
        <f t="shared" si="0"/>
        <v>17942.4</v>
      </c>
      <c r="O11" s="38">
        <v>0</v>
      </c>
      <c r="P11" s="38">
        <v>0</v>
      </c>
      <c r="Q11" s="38">
        <v>0</v>
      </c>
      <c r="R11" s="38">
        <f t="shared" si="1"/>
        <v>0</v>
      </c>
      <c r="S11" s="38">
        <f t="shared" si="2"/>
        <v>8971.2</v>
      </c>
      <c r="T11" s="38">
        <f t="shared" si="3"/>
        <v>4984</v>
      </c>
      <c r="U11" s="38">
        <f t="shared" si="4"/>
        <v>3987.2</v>
      </c>
      <c r="V11" s="38">
        <f t="shared" si="5"/>
        <v>17942.4</v>
      </c>
      <c r="W11" s="104"/>
      <c r="X11" s="82" t="s">
        <v>270</v>
      </c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</row>
    <row r="12" s="89" customFormat="1" ht="36" customHeight="1" spans="1:38">
      <c r="A12" s="19">
        <v>7</v>
      </c>
      <c r="B12" s="64" t="s">
        <v>258</v>
      </c>
      <c r="C12" s="21" t="s">
        <v>271</v>
      </c>
      <c r="D12" s="21">
        <v>72</v>
      </c>
      <c r="E12" s="21">
        <v>444.6</v>
      </c>
      <c r="F12" s="23">
        <v>355680</v>
      </c>
      <c r="G12" s="23">
        <v>12448.8</v>
      </c>
      <c r="H12" s="65">
        <v>45784</v>
      </c>
      <c r="I12" s="65">
        <v>45879</v>
      </c>
      <c r="J12" s="23">
        <v>1244.88</v>
      </c>
      <c r="K12" s="23">
        <v>5601.96</v>
      </c>
      <c r="L12" s="23">
        <v>3112.2</v>
      </c>
      <c r="M12" s="23">
        <v>2489.76</v>
      </c>
      <c r="N12" s="38">
        <f t="shared" si="0"/>
        <v>11203.92</v>
      </c>
      <c r="O12" s="38">
        <v>0</v>
      </c>
      <c r="P12" s="38">
        <v>0</v>
      </c>
      <c r="Q12" s="38">
        <v>0</v>
      </c>
      <c r="R12" s="38">
        <f t="shared" si="1"/>
        <v>0</v>
      </c>
      <c r="S12" s="38">
        <f t="shared" si="2"/>
        <v>5601.96</v>
      </c>
      <c r="T12" s="38">
        <f t="shared" si="3"/>
        <v>3112.2</v>
      </c>
      <c r="U12" s="38">
        <f t="shared" si="4"/>
        <v>2489.76</v>
      </c>
      <c r="V12" s="38">
        <f t="shared" si="5"/>
        <v>11203.92</v>
      </c>
      <c r="W12" s="104"/>
      <c r="X12" s="82" t="s">
        <v>272</v>
      </c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</row>
    <row r="13" s="89" customFormat="1" ht="36" customHeight="1" spans="1:38">
      <c r="A13" s="19">
        <v>8</v>
      </c>
      <c r="B13" s="64" t="s">
        <v>258</v>
      </c>
      <c r="C13" s="21" t="s">
        <v>273</v>
      </c>
      <c r="D13" s="21">
        <v>21</v>
      </c>
      <c r="E13" s="21">
        <v>139</v>
      </c>
      <c r="F13" s="23">
        <v>111200</v>
      </c>
      <c r="G13" s="23">
        <v>3892</v>
      </c>
      <c r="H13" s="65">
        <v>45786</v>
      </c>
      <c r="I13" s="65">
        <v>45848</v>
      </c>
      <c r="J13" s="23">
        <v>389.2</v>
      </c>
      <c r="K13" s="23">
        <v>1751.4</v>
      </c>
      <c r="L13" s="23">
        <v>973</v>
      </c>
      <c r="M13" s="23">
        <v>778.4</v>
      </c>
      <c r="N13" s="38">
        <f t="shared" si="0"/>
        <v>3502.8</v>
      </c>
      <c r="O13" s="38">
        <v>0</v>
      </c>
      <c r="P13" s="38">
        <v>0</v>
      </c>
      <c r="Q13" s="38">
        <v>0</v>
      </c>
      <c r="R13" s="38">
        <f t="shared" si="1"/>
        <v>0</v>
      </c>
      <c r="S13" s="38">
        <f t="shared" si="2"/>
        <v>1751.4</v>
      </c>
      <c r="T13" s="38">
        <f t="shared" si="3"/>
        <v>973</v>
      </c>
      <c r="U13" s="38">
        <f t="shared" si="4"/>
        <v>778.4</v>
      </c>
      <c r="V13" s="38">
        <f t="shared" si="5"/>
        <v>3502.8</v>
      </c>
      <c r="W13" s="104"/>
      <c r="X13" s="82" t="s">
        <v>274</v>
      </c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</row>
    <row r="14" s="89" customFormat="1" ht="36" customHeight="1" spans="1:38">
      <c r="A14" s="19">
        <v>9</v>
      </c>
      <c r="B14" s="64" t="s">
        <v>258</v>
      </c>
      <c r="C14" s="21" t="s">
        <v>275</v>
      </c>
      <c r="D14" s="21">
        <v>4</v>
      </c>
      <c r="E14" s="21">
        <v>13.8</v>
      </c>
      <c r="F14" s="23">
        <v>11040</v>
      </c>
      <c r="G14" s="23">
        <v>386.4</v>
      </c>
      <c r="H14" s="65">
        <v>45787</v>
      </c>
      <c r="I14" s="65">
        <v>45868</v>
      </c>
      <c r="J14" s="23">
        <v>38.64</v>
      </c>
      <c r="K14" s="23">
        <v>173.88</v>
      </c>
      <c r="L14" s="23">
        <v>96.6</v>
      </c>
      <c r="M14" s="23">
        <v>77.28</v>
      </c>
      <c r="N14" s="38">
        <f t="shared" si="0"/>
        <v>347.76</v>
      </c>
      <c r="O14" s="38">
        <v>0</v>
      </c>
      <c r="P14" s="38">
        <v>0</v>
      </c>
      <c r="Q14" s="38">
        <v>0</v>
      </c>
      <c r="R14" s="38">
        <f t="shared" si="1"/>
        <v>0</v>
      </c>
      <c r="S14" s="38">
        <f t="shared" si="2"/>
        <v>173.88</v>
      </c>
      <c r="T14" s="38">
        <f t="shared" si="3"/>
        <v>96.6</v>
      </c>
      <c r="U14" s="38">
        <f t="shared" si="4"/>
        <v>77.28</v>
      </c>
      <c r="V14" s="38">
        <f t="shared" si="5"/>
        <v>347.76</v>
      </c>
      <c r="W14" s="104"/>
      <c r="X14" s="82" t="s">
        <v>276</v>
      </c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</row>
    <row r="15" s="89" customFormat="1" ht="36" customHeight="1" spans="1:38">
      <c r="A15" s="19">
        <v>10</v>
      </c>
      <c r="B15" s="64" t="s">
        <v>258</v>
      </c>
      <c r="C15" s="21" t="s">
        <v>277</v>
      </c>
      <c r="D15" s="21">
        <v>1</v>
      </c>
      <c r="E15" s="21">
        <v>25</v>
      </c>
      <c r="F15" s="23">
        <v>20000</v>
      </c>
      <c r="G15" s="23">
        <v>700</v>
      </c>
      <c r="H15" s="65">
        <v>45791</v>
      </c>
      <c r="I15" s="65">
        <v>45875</v>
      </c>
      <c r="J15" s="23">
        <v>70</v>
      </c>
      <c r="K15" s="23">
        <v>315</v>
      </c>
      <c r="L15" s="23">
        <v>175</v>
      </c>
      <c r="M15" s="23">
        <v>140</v>
      </c>
      <c r="N15" s="38">
        <f t="shared" si="0"/>
        <v>630</v>
      </c>
      <c r="O15" s="38">
        <v>0</v>
      </c>
      <c r="P15" s="38">
        <v>0</v>
      </c>
      <c r="Q15" s="38">
        <v>0</v>
      </c>
      <c r="R15" s="38">
        <f t="shared" si="1"/>
        <v>0</v>
      </c>
      <c r="S15" s="38">
        <f t="shared" si="2"/>
        <v>315</v>
      </c>
      <c r="T15" s="38">
        <f t="shared" si="3"/>
        <v>175</v>
      </c>
      <c r="U15" s="38">
        <f t="shared" si="4"/>
        <v>140</v>
      </c>
      <c r="V15" s="38">
        <f t="shared" si="5"/>
        <v>630</v>
      </c>
      <c r="W15" s="104"/>
      <c r="X15" s="82" t="s">
        <v>278</v>
      </c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</row>
    <row r="16" s="89" customFormat="1" ht="36" customHeight="1" spans="1:38">
      <c r="A16" s="19">
        <v>11</v>
      </c>
      <c r="B16" s="64" t="s">
        <v>258</v>
      </c>
      <c r="C16" s="21" t="s">
        <v>279</v>
      </c>
      <c r="D16" s="21">
        <v>1</v>
      </c>
      <c r="E16" s="21">
        <v>7</v>
      </c>
      <c r="F16" s="23">
        <v>5600</v>
      </c>
      <c r="G16" s="23">
        <v>196</v>
      </c>
      <c r="H16" s="65">
        <v>45791</v>
      </c>
      <c r="I16" s="65">
        <v>45875</v>
      </c>
      <c r="J16" s="23">
        <v>19.6</v>
      </c>
      <c r="K16" s="23">
        <v>88.2</v>
      </c>
      <c r="L16" s="23">
        <v>49</v>
      </c>
      <c r="M16" s="23">
        <v>39.2</v>
      </c>
      <c r="N16" s="38">
        <f t="shared" si="0"/>
        <v>176.4</v>
      </c>
      <c r="O16" s="38">
        <v>0</v>
      </c>
      <c r="P16" s="38">
        <v>0</v>
      </c>
      <c r="Q16" s="38">
        <v>0</v>
      </c>
      <c r="R16" s="38">
        <f t="shared" si="1"/>
        <v>0</v>
      </c>
      <c r="S16" s="38">
        <f t="shared" si="2"/>
        <v>88.2</v>
      </c>
      <c r="T16" s="38">
        <f t="shared" si="3"/>
        <v>49</v>
      </c>
      <c r="U16" s="38">
        <f t="shared" si="4"/>
        <v>39.2</v>
      </c>
      <c r="V16" s="38">
        <f t="shared" si="5"/>
        <v>176.4</v>
      </c>
      <c r="W16" s="104"/>
      <c r="X16" s="82" t="s">
        <v>280</v>
      </c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</row>
    <row r="17" s="89" customFormat="1" ht="36" customHeight="1" spans="1:38">
      <c r="A17" s="19">
        <v>12</v>
      </c>
      <c r="B17" s="64" t="s">
        <v>258</v>
      </c>
      <c r="C17" s="21" t="s">
        <v>281</v>
      </c>
      <c r="D17" s="21">
        <v>7</v>
      </c>
      <c r="E17" s="21">
        <v>30.8</v>
      </c>
      <c r="F17" s="23">
        <v>24640</v>
      </c>
      <c r="G17" s="23">
        <v>862.4</v>
      </c>
      <c r="H17" s="65">
        <v>45792</v>
      </c>
      <c r="I17" s="65">
        <v>45868</v>
      </c>
      <c r="J17" s="23">
        <v>86.24</v>
      </c>
      <c r="K17" s="23">
        <v>388.08</v>
      </c>
      <c r="L17" s="23">
        <v>215.6</v>
      </c>
      <c r="M17" s="23">
        <v>172.48</v>
      </c>
      <c r="N17" s="38">
        <f t="shared" si="0"/>
        <v>776.16</v>
      </c>
      <c r="O17" s="38">
        <v>0</v>
      </c>
      <c r="P17" s="38">
        <v>0</v>
      </c>
      <c r="Q17" s="38">
        <v>0</v>
      </c>
      <c r="R17" s="38">
        <f t="shared" si="1"/>
        <v>0</v>
      </c>
      <c r="S17" s="38">
        <f t="shared" si="2"/>
        <v>388.08</v>
      </c>
      <c r="T17" s="38">
        <f t="shared" si="3"/>
        <v>215.6</v>
      </c>
      <c r="U17" s="38">
        <f t="shared" si="4"/>
        <v>172.48</v>
      </c>
      <c r="V17" s="38">
        <f t="shared" si="5"/>
        <v>776.16</v>
      </c>
      <c r="W17" s="104"/>
      <c r="X17" s="82" t="s">
        <v>282</v>
      </c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</row>
    <row r="18" s="89" customFormat="1" ht="36" customHeight="1" spans="1:38">
      <c r="A18" s="19">
        <v>13</v>
      </c>
      <c r="B18" s="64" t="s">
        <v>258</v>
      </c>
      <c r="C18" s="21" t="s">
        <v>283</v>
      </c>
      <c r="D18" s="21">
        <v>13</v>
      </c>
      <c r="E18" s="21">
        <v>49.1</v>
      </c>
      <c r="F18" s="23">
        <v>39280</v>
      </c>
      <c r="G18" s="23">
        <v>1374.8</v>
      </c>
      <c r="H18" s="65">
        <v>45793</v>
      </c>
      <c r="I18" s="65">
        <v>45868</v>
      </c>
      <c r="J18" s="23">
        <v>0</v>
      </c>
      <c r="K18" s="23">
        <v>618.66</v>
      </c>
      <c r="L18" s="23">
        <v>343.7</v>
      </c>
      <c r="M18" s="23">
        <v>412.44</v>
      </c>
      <c r="N18" s="38">
        <f t="shared" si="0"/>
        <v>1374.8</v>
      </c>
      <c r="O18" s="38">
        <v>0</v>
      </c>
      <c r="P18" s="38">
        <v>0</v>
      </c>
      <c r="Q18" s="38">
        <v>0</v>
      </c>
      <c r="R18" s="38">
        <f t="shared" si="1"/>
        <v>0</v>
      </c>
      <c r="S18" s="38">
        <f t="shared" si="2"/>
        <v>618.66</v>
      </c>
      <c r="T18" s="38">
        <f t="shared" si="3"/>
        <v>343.7</v>
      </c>
      <c r="U18" s="38">
        <f t="shared" si="4"/>
        <v>412.44</v>
      </c>
      <c r="V18" s="38">
        <f t="shared" si="5"/>
        <v>1374.8</v>
      </c>
      <c r="W18" s="82" t="s">
        <v>284</v>
      </c>
      <c r="X18" s="82" t="s">
        <v>285</v>
      </c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</row>
    <row r="19" s="89" customFormat="1" ht="36" customHeight="1" spans="1:38">
      <c r="A19" s="19">
        <v>14</v>
      </c>
      <c r="B19" s="64" t="s">
        <v>258</v>
      </c>
      <c r="C19" s="21" t="s">
        <v>286</v>
      </c>
      <c r="D19" s="21">
        <v>74</v>
      </c>
      <c r="E19" s="21">
        <v>335.95</v>
      </c>
      <c r="F19" s="23">
        <v>268760</v>
      </c>
      <c r="G19" s="23">
        <v>9406.6</v>
      </c>
      <c r="H19" s="65">
        <v>45793</v>
      </c>
      <c r="I19" s="65">
        <v>45868</v>
      </c>
      <c r="J19" s="23">
        <v>940.66</v>
      </c>
      <c r="K19" s="23">
        <v>4232.97</v>
      </c>
      <c r="L19" s="23">
        <v>2351.65</v>
      </c>
      <c r="M19" s="23">
        <v>1881.32</v>
      </c>
      <c r="N19" s="38">
        <f t="shared" si="0"/>
        <v>8465.94</v>
      </c>
      <c r="O19" s="38">
        <v>0</v>
      </c>
      <c r="P19" s="38">
        <v>0</v>
      </c>
      <c r="Q19" s="38">
        <v>0</v>
      </c>
      <c r="R19" s="38">
        <f t="shared" si="1"/>
        <v>0</v>
      </c>
      <c r="S19" s="38">
        <f t="shared" si="2"/>
        <v>4232.97</v>
      </c>
      <c r="T19" s="38">
        <f t="shared" si="3"/>
        <v>2351.65</v>
      </c>
      <c r="U19" s="38">
        <f t="shared" si="4"/>
        <v>1881.32</v>
      </c>
      <c r="V19" s="38">
        <f t="shared" si="5"/>
        <v>8465.94</v>
      </c>
      <c r="W19" s="82"/>
      <c r="X19" s="82" t="s">
        <v>285</v>
      </c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</row>
    <row r="20" s="89" customFormat="1" ht="36" customHeight="1" spans="1:38">
      <c r="A20" s="19">
        <v>15</v>
      </c>
      <c r="B20" s="64" t="s">
        <v>258</v>
      </c>
      <c r="C20" s="21" t="s">
        <v>287</v>
      </c>
      <c r="D20" s="21">
        <v>22</v>
      </c>
      <c r="E20" s="21">
        <v>171.7</v>
      </c>
      <c r="F20" s="23">
        <v>137360</v>
      </c>
      <c r="G20" s="23">
        <v>4807.6</v>
      </c>
      <c r="H20" s="65">
        <v>45794</v>
      </c>
      <c r="I20" s="65">
        <v>45868</v>
      </c>
      <c r="J20" s="23">
        <v>480.76</v>
      </c>
      <c r="K20" s="23">
        <v>2163.42</v>
      </c>
      <c r="L20" s="23">
        <v>1201.9</v>
      </c>
      <c r="M20" s="23">
        <v>961.52</v>
      </c>
      <c r="N20" s="38">
        <f t="shared" si="0"/>
        <v>4326.84</v>
      </c>
      <c r="O20" s="38">
        <v>0</v>
      </c>
      <c r="P20" s="38">
        <v>0</v>
      </c>
      <c r="Q20" s="38">
        <v>0</v>
      </c>
      <c r="R20" s="38">
        <f t="shared" si="1"/>
        <v>0</v>
      </c>
      <c r="S20" s="38">
        <f t="shared" si="2"/>
        <v>2163.42</v>
      </c>
      <c r="T20" s="38">
        <f t="shared" si="3"/>
        <v>1201.9</v>
      </c>
      <c r="U20" s="38">
        <f t="shared" si="4"/>
        <v>961.52</v>
      </c>
      <c r="V20" s="38">
        <f t="shared" si="5"/>
        <v>4326.84</v>
      </c>
      <c r="W20" s="82"/>
      <c r="X20" s="82" t="s">
        <v>288</v>
      </c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</row>
    <row r="21" s="89" customFormat="1" ht="36" customHeight="1" spans="1:38">
      <c r="A21" s="19">
        <v>16</v>
      </c>
      <c r="B21" s="64" t="s">
        <v>258</v>
      </c>
      <c r="C21" s="21" t="s">
        <v>289</v>
      </c>
      <c r="D21" s="21">
        <v>106</v>
      </c>
      <c r="E21" s="21">
        <v>771</v>
      </c>
      <c r="F21" s="23">
        <v>616800</v>
      </c>
      <c r="G21" s="23">
        <v>21588</v>
      </c>
      <c r="H21" s="65">
        <v>45799</v>
      </c>
      <c r="I21" s="65">
        <v>45868</v>
      </c>
      <c r="J21" s="23">
        <v>2158.8</v>
      </c>
      <c r="K21" s="23">
        <v>9714.6</v>
      </c>
      <c r="L21" s="23">
        <v>5397</v>
      </c>
      <c r="M21" s="23">
        <v>4317.6</v>
      </c>
      <c r="N21" s="38">
        <f t="shared" si="0"/>
        <v>19429.2</v>
      </c>
      <c r="O21" s="38">
        <v>0</v>
      </c>
      <c r="P21" s="38">
        <v>0</v>
      </c>
      <c r="Q21" s="38">
        <v>0</v>
      </c>
      <c r="R21" s="38">
        <f t="shared" si="1"/>
        <v>0</v>
      </c>
      <c r="S21" s="38">
        <f t="shared" si="2"/>
        <v>9714.6</v>
      </c>
      <c r="T21" s="38">
        <f t="shared" si="3"/>
        <v>5397</v>
      </c>
      <c r="U21" s="38">
        <f t="shared" si="4"/>
        <v>4317.6</v>
      </c>
      <c r="V21" s="38">
        <f t="shared" si="5"/>
        <v>19429.2</v>
      </c>
      <c r="W21" s="82"/>
      <c r="X21" s="82" t="s">
        <v>290</v>
      </c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</row>
    <row r="22" s="89" customFormat="1" ht="36" customHeight="1" spans="1:38">
      <c r="A22" s="19">
        <v>17</v>
      </c>
      <c r="B22" s="64" t="s">
        <v>258</v>
      </c>
      <c r="C22" s="21" t="s">
        <v>291</v>
      </c>
      <c r="D22" s="21">
        <v>63</v>
      </c>
      <c r="E22" s="21">
        <v>392.4</v>
      </c>
      <c r="F22" s="23">
        <v>313920</v>
      </c>
      <c r="G22" s="23">
        <v>10987.2</v>
      </c>
      <c r="H22" s="65">
        <v>45801</v>
      </c>
      <c r="I22" s="65">
        <v>45889</v>
      </c>
      <c r="J22" s="23">
        <v>1098.72</v>
      </c>
      <c r="K22" s="23">
        <v>4944.24</v>
      </c>
      <c r="L22" s="23">
        <v>2746.8</v>
      </c>
      <c r="M22" s="23">
        <v>2197.44</v>
      </c>
      <c r="N22" s="38">
        <f t="shared" si="0"/>
        <v>9888.48</v>
      </c>
      <c r="O22" s="38">
        <v>0</v>
      </c>
      <c r="P22" s="38">
        <v>0</v>
      </c>
      <c r="Q22" s="38">
        <v>0</v>
      </c>
      <c r="R22" s="38">
        <f t="shared" si="1"/>
        <v>0</v>
      </c>
      <c r="S22" s="38">
        <f t="shared" si="2"/>
        <v>4944.24</v>
      </c>
      <c r="T22" s="38">
        <f t="shared" si="3"/>
        <v>2746.8</v>
      </c>
      <c r="U22" s="38">
        <f t="shared" si="4"/>
        <v>2197.44</v>
      </c>
      <c r="V22" s="38">
        <f t="shared" si="5"/>
        <v>9888.48</v>
      </c>
      <c r="W22" s="82"/>
      <c r="X22" s="82" t="s">
        <v>292</v>
      </c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</row>
    <row r="23" s="89" customFormat="1" ht="36" customHeight="1" spans="1:38">
      <c r="A23" s="19">
        <v>18</v>
      </c>
      <c r="B23" s="64" t="s">
        <v>258</v>
      </c>
      <c r="C23" s="21" t="s">
        <v>293</v>
      </c>
      <c r="D23" s="21">
        <v>88</v>
      </c>
      <c r="E23" s="21">
        <v>623.6</v>
      </c>
      <c r="F23" s="23">
        <v>498880</v>
      </c>
      <c r="G23" s="23">
        <v>17460.8</v>
      </c>
      <c r="H23" s="65">
        <v>45805</v>
      </c>
      <c r="I23" s="65">
        <v>45868</v>
      </c>
      <c r="J23" s="23">
        <v>1746.08</v>
      </c>
      <c r="K23" s="23">
        <v>7857.36</v>
      </c>
      <c r="L23" s="23">
        <v>4365.2</v>
      </c>
      <c r="M23" s="23">
        <v>3492.16</v>
      </c>
      <c r="N23" s="38">
        <f t="shared" si="0"/>
        <v>15714.72</v>
      </c>
      <c r="O23" s="38">
        <v>0</v>
      </c>
      <c r="P23" s="38">
        <v>0</v>
      </c>
      <c r="Q23" s="38">
        <v>0</v>
      </c>
      <c r="R23" s="38">
        <f t="shared" si="1"/>
        <v>0</v>
      </c>
      <c r="S23" s="38">
        <f t="shared" si="2"/>
        <v>7857.36</v>
      </c>
      <c r="T23" s="38">
        <f t="shared" si="3"/>
        <v>4365.2</v>
      </c>
      <c r="U23" s="38">
        <f t="shared" si="4"/>
        <v>3492.16</v>
      </c>
      <c r="V23" s="38">
        <f t="shared" si="5"/>
        <v>15714.72</v>
      </c>
      <c r="W23" s="82"/>
      <c r="X23" s="82" t="s">
        <v>294</v>
      </c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</row>
    <row r="24" s="89" customFormat="1" ht="36" customHeight="1" spans="1:38">
      <c r="A24" s="19">
        <v>19</v>
      </c>
      <c r="B24" s="64" t="s">
        <v>258</v>
      </c>
      <c r="C24" s="21" t="s">
        <v>295</v>
      </c>
      <c r="D24" s="21">
        <v>1</v>
      </c>
      <c r="E24" s="21">
        <v>3</v>
      </c>
      <c r="F24" s="23">
        <v>2400</v>
      </c>
      <c r="G24" s="23">
        <v>84</v>
      </c>
      <c r="H24" s="65">
        <v>45805</v>
      </c>
      <c r="I24" s="65">
        <v>45889</v>
      </c>
      <c r="J24" s="23">
        <v>8.4</v>
      </c>
      <c r="K24" s="23">
        <v>37.8</v>
      </c>
      <c r="L24" s="23">
        <v>21</v>
      </c>
      <c r="M24" s="23">
        <v>16.8</v>
      </c>
      <c r="N24" s="38">
        <f t="shared" si="0"/>
        <v>75.6</v>
      </c>
      <c r="O24" s="38">
        <v>0</v>
      </c>
      <c r="P24" s="38">
        <v>0</v>
      </c>
      <c r="Q24" s="38">
        <v>0</v>
      </c>
      <c r="R24" s="38">
        <f t="shared" si="1"/>
        <v>0</v>
      </c>
      <c r="S24" s="38">
        <f t="shared" si="2"/>
        <v>37.8</v>
      </c>
      <c r="T24" s="38">
        <f t="shared" si="3"/>
        <v>21</v>
      </c>
      <c r="U24" s="38">
        <f t="shared" si="4"/>
        <v>16.8</v>
      </c>
      <c r="V24" s="38">
        <f t="shared" si="5"/>
        <v>75.6</v>
      </c>
      <c r="W24" s="82"/>
      <c r="X24" s="82" t="s">
        <v>296</v>
      </c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</row>
    <row r="25" s="89" customFormat="1" ht="36" customHeight="1" spans="1:38">
      <c r="A25" s="19">
        <v>20</v>
      </c>
      <c r="B25" s="64" t="s">
        <v>258</v>
      </c>
      <c r="C25" s="21" t="s">
        <v>297</v>
      </c>
      <c r="D25" s="21">
        <v>97</v>
      </c>
      <c r="E25" s="21">
        <v>657.35</v>
      </c>
      <c r="F25" s="23">
        <v>525880</v>
      </c>
      <c r="G25" s="23">
        <v>18405.8</v>
      </c>
      <c r="H25" s="65">
        <v>45806</v>
      </c>
      <c r="I25" s="65">
        <v>45868</v>
      </c>
      <c r="J25" s="23">
        <v>1840.58</v>
      </c>
      <c r="K25" s="23">
        <v>8282.61</v>
      </c>
      <c r="L25" s="23">
        <v>4601.45</v>
      </c>
      <c r="M25" s="23">
        <v>3681.16</v>
      </c>
      <c r="N25" s="38">
        <f t="shared" si="0"/>
        <v>16565.22</v>
      </c>
      <c r="O25" s="38">
        <v>0</v>
      </c>
      <c r="P25" s="38">
        <v>0</v>
      </c>
      <c r="Q25" s="38">
        <v>0</v>
      </c>
      <c r="R25" s="38">
        <f t="shared" si="1"/>
        <v>0</v>
      </c>
      <c r="S25" s="38">
        <f t="shared" si="2"/>
        <v>8282.61</v>
      </c>
      <c r="T25" s="38">
        <f t="shared" si="3"/>
        <v>4601.45</v>
      </c>
      <c r="U25" s="38">
        <f t="shared" si="4"/>
        <v>3681.16</v>
      </c>
      <c r="V25" s="38">
        <f t="shared" si="5"/>
        <v>16565.22</v>
      </c>
      <c r="W25" s="82"/>
      <c r="X25" s="82" t="s">
        <v>298</v>
      </c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</row>
    <row r="26" s="89" customFormat="1" ht="36" customHeight="1" spans="1:38">
      <c r="A26" s="19">
        <v>21</v>
      </c>
      <c r="B26" s="64" t="s">
        <v>258</v>
      </c>
      <c r="C26" s="21" t="s">
        <v>299</v>
      </c>
      <c r="D26" s="21">
        <v>47</v>
      </c>
      <c r="E26" s="21">
        <v>310.2</v>
      </c>
      <c r="F26" s="23">
        <v>248160</v>
      </c>
      <c r="G26" s="23">
        <v>8685.6</v>
      </c>
      <c r="H26" s="65">
        <v>45806</v>
      </c>
      <c r="I26" s="65">
        <v>45869</v>
      </c>
      <c r="J26" s="23">
        <v>868.56</v>
      </c>
      <c r="K26" s="23">
        <v>3908.52</v>
      </c>
      <c r="L26" s="23">
        <v>2171.4</v>
      </c>
      <c r="M26" s="23">
        <v>1737.12</v>
      </c>
      <c r="N26" s="38">
        <f t="shared" si="0"/>
        <v>7817.04</v>
      </c>
      <c r="O26" s="38">
        <v>0</v>
      </c>
      <c r="P26" s="38">
        <v>0</v>
      </c>
      <c r="Q26" s="38">
        <v>0</v>
      </c>
      <c r="R26" s="38">
        <f t="shared" si="1"/>
        <v>0</v>
      </c>
      <c r="S26" s="38">
        <f t="shared" si="2"/>
        <v>3908.52</v>
      </c>
      <c r="T26" s="38">
        <f t="shared" si="3"/>
        <v>2171.4</v>
      </c>
      <c r="U26" s="38">
        <f t="shared" si="4"/>
        <v>1737.12</v>
      </c>
      <c r="V26" s="38">
        <f t="shared" si="5"/>
        <v>7817.04</v>
      </c>
      <c r="W26" s="82"/>
      <c r="X26" s="82" t="s">
        <v>300</v>
      </c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</row>
    <row r="27" s="89" customFormat="1" ht="36" customHeight="1" spans="1:38">
      <c r="A27" s="19">
        <v>22</v>
      </c>
      <c r="B27" s="64" t="s">
        <v>258</v>
      </c>
      <c r="C27" s="21" t="s">
        <v>301</v>
      </c>
      <c r="D27" s="21">
        <v>12</v>
      </c>
      <c r="E27" s="21">
        <v>134.8</v>
      </c>
      <c r="F27" s="23">
        <v>107840</v>
      </c>
      <c r="G27" s="23">
        <v>3774.4</v>
      </c>
      <c r="H27" s="65">
        <v>45806</v>
      </c>
      <c r="I27" s="65">
        <v>45838</v>
      </c>
      <c r="J27" s="23">
        <v>377.44</v>
      </c>
      <c r="K27" s="23">
        <v>1698.48</v>
      </c>
      <c r="L27" s="23">
        <v>943.6</v>
      </c>
      <c r="M27" s="23">
        <v>754.88</v>
      </c>
      <c r="N27" s="38">
        <f t="shared" si="0"/>
        <v>3396.96</v>
      </c>
      <c r="O27" s="38">
        <v>0</v>
      </c>
      <c r="P27" s="38">
        <v>0</v>
      </c>
      <c r="Q27" s="38">
        <v>0</v>
      </c>
      <c r="R27" s="38">
        <f t="shared" si="1"/>
        <v>0</v>
      </c>
      <c r="S27" s="38">
        <f t="shared" si="2"/>
        <v>1698.48</v>
      </c>
      <c r="T27" s="38">
        <f t="shared" si="3"/>
        <v>943.6</v>
      </c>
      <c r="U27" s="38">
        <f t="shared" si="4"/>
        <v>754.88</v>
      </c>
      <c r="V27" s="38">
        <f t="shared" si="5"/>
        <v>3396.96</v>
      </c>
      <c r="W27" s="82"/>
      <c r="X27" s="82" t="s">
        <v>302</v>
      </c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</row>
    <row r="28" s="89" customFormat="1" ht="36" customHeight="1" spans="1:38">
      <c r="A28" s="19">
        <v>23</v>
      </c>
      <c r="B28" s="64" t="s">
        <v>258</v>
      </c>
      <c r="C28" s="21" t="s">
        <v>303</v>
      </c>
      <c r="D28" s="21">
        <v>1</v>
      </c>
      <c r="E28" s="21">
        <v>6.11</v>
      </c>
      <c r="F28" s="23">
        <v>4888</v>
      </c>
      <c r="G28" s="23">
        <v>171.08</v>
      </c>
      <c r="H28" s="65">
        <v>45806</v>
      </c>
      <c r="I28" s="65">
        <v>45838</v>
      </c>
      <c r="J28" s="23">
        <v>17.11</v>
      </c>
      <c r="K28" s="23">
        <v>76.99</v>
      </c>
      <c r="L28" s="23">
        <v>42.77</v>
      </c>
      <c r="M28" s="23">
        <v>34.21</v>
      </c>
      <c r="N28" s="38">
        <f t="shared" si="0"/>
        <v>153.97</v>
      </c>
      <c r="O28" s="38">
        <v>0</v>
      </c>
      <c r="P28" s="38">
        <v>0</v>
      </c>
      <c r="Q28" s="38">
        <v>0</v>
      </c>
      <c r="R28" s="38">
        <f t="shared" si="1"/>
        <v>0</v>
      </c>
      <c r="S28" s="38">
        <f t="shared" si="2"/>
        <v>76.99</v>
      </c>
      <c r="T28" s="38">
        <f t="shared" si="3"/>
        <v>42.77</v>
      </c>
      <c r="U28" s="38">
        <f t="shared" si="4"/>
        <v>34.21</v>
      </c>
      <c r="V28" s="38">
        <f t="shared" si="5"/>
        <v>153.97</v>
      </c>
      <c r="W28" s="82"/>
      <c r="X28" s="82" t="s">
        <v>304</v>
      </c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</row>
    <row r="29" s="89" customFormat="1" ht="36" customHeight="1" spans="1:38">
      <c r="A29" s="19">
        <v>24</v>
      </c>
      <c r="B29" s="64" t="s">
        <v>258</v>
      </c>
      <c r="C29" s="21" t="s">
        <v>305</v>
      </c>
      <c r="D29" s="21">
        <v>1</v>
      </c>
      <c r="E29" s="21">
        <v>21</v>
      </c>
      <c r="F29" s="23">
        <v>16800</v>
      </c>
      <c r="G29" s="23">
        <v>588</v>
      </c>
      <c r="H29" s="65">
        <v>45806</v>
      </c>
      <c r="I29" s="65">
        <v>45838</v>
      </c>
      <c r="J29" s="23">
        <v>58.8</v>
      </c>
      <c r="K29" s="23">
        <v>264.6</v>
      </c>
      <c r="L29" s="23">
        <v>147</v>
      </c>
      <c r="M29" s="23">
        <v>117.6</v>
      </c>
      <c r="N29" s="38">
        <f t="shared" si="0"/>
        <v>529.2</v>
      </c>
      <c r="O29" s="38">
        <v>0</v>
      </c>
      <c r="P29" s="38">
        <v>0</v>
      </c>
      <c r="Q29" s="38">
        <v>0</v>
      </c>
      <c r="R29" s="38">
        <f t="shared" si="1"/>
        <v>0</v>
      </c>
      <c r="S29" s="38">
        <f t="shared" si="2"/>
        <v>264.6</v>
      </c>
      <c r="T29" s="38">
        <f t="shared" si="3"/>
        <v>147</v>
      </c>
      <c r="U29" s="38">
        <f t="shared" si="4"/>
        <v>117.6</v>
      </c>
      <c r="V29" s="38">
        <f t="shared" si="5"/>
        <v>529.2</v>
      </c>
      <c r="W29" s="82"/>
      <c r="X29" s="82" t="s">
        <v>304</v>
      </c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</row>
    <row r="30" s="89" customFormat="1" ht="36" customHeight="1" spans="1:38">
      <c r="A30" s="19">
        <v>25</v>
      </c>
      <c r="B30" s="64" t="s">
        <v>258</v>
      </c>
      <c r="C30" s="21" t="s">
        <v>306</v>
      </c>
      <c r="D30" s="21">
        <v>49</v>
      </c>
      <c r="E30" s="21">
        <v>303</v>
      </c>
      <c r="F30" s="23">
        <v>242400</v>
      </c>
      <c r="G30" s="23">
        <v>8484</v>
      </c>
      <c r="H30" s="65">
        <v>45808</v>
      </c>
      <c r="I30" s="65">
        <v>45868</v>
      </c>
      <c r="J30" s="23">
        <v>848.4</v>
      </c>
      <c r="K30" s="23">
        <v>3817.8</v>
      </c>
      <c r="L30" s="23">
        <v>2121</v>
      </c>
      <c r="M30" s="23">
        <v>1696.8</v>
      </c>
      <c r="N30" s="38">
        <f t="shared" si="0"/>
        <v>7635.6</v>
      </c>
      <c r="O30" s="38">
        <v>0</v>
      </c>
      <c r="P30" s="38">
        <v>0</v>
      </c>
      <c r="Q30" s="38">
        <v>0</v>
      </c>
      <c r="R30" s="38">
        <f t="shared" si="1"/>
        <v>0</v>
      </c>
      <c r="S30" s="38">
        <f t="shared" si="2"/>
        <v>3817.8</v>
      </c>
      <c r="T30" s="38">
        <f t="shared" si="3"/>
        <v>2121</v>
      </c>
      <c r="U30" s="38">
        <f t="shared" si="4"/>
        <v>1696.8</v>
      </c>
      <c r="V30" s="38">
        <f t="shared" si="5"/>
        <v>7635.6</v>
      </c>
      <c r="W30" s="82"/>
      <c r="X30" s="82" t="s">
        <v>307</v>
      </c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</row>
    <row r="31" s="89" customFormat="1" ht="36" customHeight="1" spans="1:38">
      <c r="A31" s="19">
        <v>26</v>
      </c>
      <c r="B31" s="64" t="s">
        <v>258</v>
      </c>
      <c r="C31" s="21" t="s">
        <v>308</v>
      </c>
      <c r="D31" s="21">
        <v>2</v>
      </c>
      <c r="E31" s="21">
        <v>6</v>
      </c>
      <c r="F31" s="23">
        <v>4800</v>
      </c>
      <c r="G31" s="23">
        <v>168</v>
      </c>
      <c r="H31" s="65">
        <v>45818</v>
      </c>
      <c r="I31" s="65">
        <v>45868</v>
      </c>
      <c r="J31" s="23">
        <v>0</v>
      </c>
      <c r="K31" s="23">
        <v>75.6</v>
      </c>
      <c r="L31" s="23">
        <v>42</v>
      </c>
      <c r="M31" s="23">
        <v>50.4</v>
      </c>
      <c r="N31" s="38">
        <f t="shared" si="0"/>
        <v>168</v>
      </c>
      <c r="O31" s="38">
        <v>0</v>
      </c>
      <c r="P31" s="38">
        <v>0</v>
      </c>
      <c r="Q31" s="38">
        <v>0</v>
      </c>
      <c r="R31" s="38">
        <f t="shared" si="1"/>
        <v>0</v>
      </c>
      <c r="S31" s="38">
        <f t="shared" si="2"/>
        <v>75.6</v>
      </c>
      <c r="T31" s="38">
        <f t="shared" si="3"/>
        <v>42</v>
      </c>
      <c r="U31" s="38">
        <f t="shared" si="4"/>
        <v>50.4</v>
      </c>
      <c r="V31" s="38">
        <f t="shared" si="5"/>
        <v>168</v>
      </c>
      <c r="W31" s="82" t="s">
        <v>284</v>
      </c>
      <c r="X31" s="82" t="s">
        <v>307</v>
      </c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</row>
    <row r="32" s="89" customFormat="1" ht="49" customHeight="1" spans="1:38">
      <c r="A32" s="19">
        <v>27</v>
      </c>
      <c r="B32" s="64" t="s">
        <v>258</v>
      </c>
      <c r="C32" s="21" t="s">
        <v>309</v>
      </c>
      <c r="D32" s="21">
        <v>1</v>
      </c>
      <c r="E32" s="21">
        <v>100</v>
      </c>
      <c r="F32" s="23">
        <v>80000</v>
      </c>
      <c r="G32" s="23">
        <v>2800</v>
      </c>
      <c r="H32" s="65">
        <v>45818</v>
      </c>
      <c r="I32" s="65">
        <v>45869</v>
      </c>
      <c r="J32" s="23">
        <v>560</v>
      </c>
      <c r="K32" s="23">
        <v>1260</v>
      </c>
      <c r="L32" s="23">
        <v>700</v>
      </c>
      <c r="M32" s="23">
        <v>280</v>
      </c>
      <c r="N32" s="38">
        <f t="shared" si="0"/>
        <v>2240</v>
      </c>
      <c r="O32" s="38">
        <v>0</v>
      </c>
      <c r="P32" s="38">
        <v>0</v>
      </c>
      <c r="Q32" s="38">
        <v>0</v>
      </c>
      <c r="R32" s="38">
        <f t="shared" si="1"/>
        <v>0</v>
      </c>
      <c r="S32" s="38">
        <f t="shared" si="2"/>
        <v>1260</v>
      </c>
      <c r="T32" s="38">
        <f t="shared" si="3"/>
        <v>700</v>
      </c>
      <c r="U32" s="38">
        <f t="shared" si="4"/>
        <v>280</v>
      </c>
      <c r="V32" s="38">
        <f t="shared" si="5"/>
        <v>2240</v>
      </c>
      <c r="W32" s="82"/>
      <c r="X32" s="82" t="s">
        <v>310</v>
      </c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</row>
    <row r="33" s="89" customFormat="1" ht="36" customHeight="1" spans="1:38">
      <c r="A33" s="19">
        <v>28</v>
      </c>
      <c r="B33" s="64" t="s">
        <v>258</v>
      </c>
      <c r="C33" s="21" t="s">
        <v>311</v>
      </c>
      <c r="D33" s="21">
        <v>1</v>
      </c>
      <c r="E33" s="21">
        <v>21.7</v>
      </c>
      <c r="F33" s="23">
        <v>17360</v>
      </c>
      <c r="G33" s="23">
        <v>607.6</v>
      </c>
      <c r="H33" s="65">
        <v>45819</v>
      </c>
      <c r="I33" s="65">
        <v>45868</v>
      </c>
      <c r="J33" s="23">
        <v>60.76</v>
      </c>
      <c r="K33" s="23">
        <v>273.42</v>
      </c>
      <c r="L33" s="23">
        <v>151.9</v>
      </c>
      <c r="M33" s="23">
        <v>121.52</v>
      </c>
      <c r="N33" s="38">
        <f t="shared" si="0"/>
        <v>546.84</v>
      </c>
      <c r="O33" s="38">
        <v>0</v>
      </c>
      <c r="P33" s="38">
        <v>0</v>
      </c>
      <c r="Q33" s="38">
        <v>0</v>
      </c>
      <c r="R33" s="38">
        <f t="shared" si="1"/>
        <v>0</v>
      </c>
      <c r="S33" s="38">
        <f t="shared" si="2"/>
        <v>273.42</v>
      </c>
      <c r="T33" s="38">
        <f t="shared" si="3"/>
        <v>151.9</v>
      </c>
      <c r="U33" s="38">
        <f t="shared" si="4"/>
        <v>121.52</v>
      </c>
      <c r="V33" s="38">
        <f t="shared" si="5"/>
        <v>546.84</v>
      </c>
      <c r="W33" s="104"/>
      <c r="X33" s="82" t="s">
        <v>312</v>
      </c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</row>
    <row r="34" s="89" customFormat="1" ht="36" customHeight="1" spans="1:38">
      <c r="A34" s="19">
        <v>29</v>
      </c>
      <c r="B34" s="64" t="s">
        <v>258</v>
      </c>
      <c r="C34" s="21" t="s">
        <v>313</v>
      </c>
      <c r="D34" s="21">
        <v>251</v>
      </c>
      <c r="E34" s="21">
        <v>1545.2</v>
      </c>
      <c r="F34" s="23">
        <v>1236160</v>
      </c>
      <c r="G34" s="23">
        <v>43265.6</v>
      </c>
      <c r="H34" s="65">
        <v>45820</v>
      </c>
      <c r="I34" s="65">
        <v>45884</v>
      </c>
      <c r="J34" s="23">
        <v>4326.56</v>
      </c>
      <c r="K34" s="23">
        <v>19469.52</v>
      </c>
      <c r="L34" s="23">
        <v>10816.4</v>
      </c>
      <c r="M34" s="23">
        <v>8653.12</v>
      </c>
      <c r="N34" s="38">
        <f t="shared" si="0"/>
        <v>38939.04</v>
      </c>
      <c r="O34" s="38">
        <v>0</v>
      </c>
      <c r="P34" s="38">
        <v>0</v>
      </c>
      <c r="Q34" s="38">
        <v>0</v>
      </c>
      <c r="R34" s="38">
        <f t="shared" si="1"/>
        <v>0</v>
      </c>
      <c r="S34" s="38">
        <f t="shared" si="2"/>
        <v>19469.52</v>
      </c>
      <c r="T34" s="38">
        <f t="shared" si="3"/>
        <v>10816.4</v>
      </c>
      <c r="U34" s="38">
        <f t="shared" si="4"/>
        <v>8653.12</v>
      </c>
      <c r="V34" s="38">
        <f t="shared" si="5"/>
        <v>38939.04</v>
      </c>
      <c r="W34" s="104"/>
      <c r="X34" s="82" t="s">
        <v>314</v>
      </c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</row>
    <row r="35" s="89" customFormat="1" ht="36" customHeight="1" spans="1:38">
      <c r="A35" s="19">
        <v>30</v>
      </c>
      <c r="B35" s="64" t="s">
        <v>258</v>
      </c>
      <c r="C35" s="21" t="s">
        <v>315</v>
      </c>
      <c r="D35" s="21">
        <v>1</v>
      </c>
      <c r="E35" s="21">
        <v>40</v>
      </c>
      <c r="F35" s="23">
        <v>32000</v>
      </c>
      <c r="G35" s="23">
        <v>1120</v>
      </c>
      <c r="H35" s="65">
        <v>45834</v>
      </c>
      <c r="I35" s="65">
        <v>45899</v>
      </c>
      <c r="J35" s="23">
        <v>112</v>
      </c>
      <c r="K35" s="23">
        <v>504</v>
      </c>
      <c r="L35" s="23">
        <v>280</v>
      </c>
      <c r="M35" s="23">
        <v>224</v>
      </c>
      <c r="N35" s="38">
        <f t="shared" si="0"/>
        <v>1008</v>
      </c>
      <c r="O35" s="38">
        <v>0</v>
      </c>
      <c r="P35" s="38">
        <v>0</v>
      </c>
      <c r="Q35" s="38">
        <v>0</v>
      </c>
      <c r="R35" s="38">
        <f t="shared" si="1"/>
        <v>0</v>
      </c>
      <c r="S35" s="38">
        <f t="shared" si="2"/>
        <v>504</v>
      </c>
      <c r="T35" s="38">
        <f t="shared" si="3"/>
        <v>280</v>
      </c>
      <c r="U35" s="38">
        <f t="shared" si="4"/>
        <v>224</v>
      </c>
      <c r="V35" s="38">
        <f t="shared" si="5"/>
        <v>1008</v>
      </c>
      <c r="W35" s="105"/>
      <c r="X35" s="82" t="s">
        <v>316</v>
      </c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</row>
    <row r="36" s="90" customFormat="1" ht="36" customHeight="1" spans="1:24">
      <c r="A36" s="66" t="s">
        <v>173</v>
      </c>
      <c r="B36" s="67"/>
      <c r="C36" s="68"/>
      <c r="D36" s="47">
        <f>SUM(D6:D8)</f>
        <v>148</v>
      </c>
      <c r="E36" s="47">
        <f>SUM(E6:E8)</f>
        <v>794.15</v>
      </c>
      <c r="F36" s="69">
        <f t="shared" ref="F36:R36" si="6">SUM(F6:F35)</f>
        <v>6405408</v>
      </c>
      <c r="G36" s="69">
        <f t="shared" si="6"/>
        <v>224189.28</v>
      </c>
      <c r="H36" s="70"/>
      <c r="I36" s="70"/>
      <c r="J36" s="69">
        <f t="shared" si="6"/>
        <v>22544.65</v>
      </c>
      <c r="K36" s="69">
        <f t="shared" si="6"/>
        <v>100885.18</v>
      </c>
      <c r="L36" s="69">
        <f t="shared" si="6"/>
        <v>56047.32</v>
      </c>
      <c r="M36" s="69">
        <f t="shared" si="6"/>
        <v>44712.13</v>
      </c>
      <c r="N36" s="69">
        <f t="shared" si="6"/>
        <v>201644.63</v>
      </c>
      <c r="O36" s="69">
        <f t="shared" ref="O36:V36" si="7">SUM(O6:O35)</f>
        <v>0</v>
      </c>
      <c r="P36" s="69">
        <f t="shared" si="6"/>
        <v>0</v>
      </c>
      <c r="Q36" s="69">
        <f t="shared" si="6"/>
        <v>0</v>
      </c>
      <c r="R36" s="69">
        <f t="shared" si="6"/>
        <v>0</v>
      </c>
      <c r="S36" s="69">
        <f t="shared" si="7"/>
        <v>100885.18</v>
      </c>
      <c r="T36" s="69">
        <f t="shared" si="7"/>
        <v>56047.32</v>
      </c>
      <c r="U36" s="69">
        <f t="shared" si="7"/>
        <v>44712.13</v>
      </c>
      <c r="V36" s="69">
        <f t="shared" si="7"/>
        <v>201644.63</v>
      </c>
      <c r="W36" s="106"/>
      <c r="X36" s="85"/>
    </row>
    <row r="37" s="1" customFormat="1" spans="4:22">
      <c r="D37" s="91"/>
      <c r="E37" s="91"/>
      <c r="F37" s="92">
        <f>F36-附件1.汇总表!E12</f>
        <v>0</v>
      </c>
      <c r="G37" s="92">
        <f>G36-附件1.汇总表!F12</f>
        <v>0</v>
      </c>
      <c r="H37" s="93"/>
      <c r="I37" s="93"/>
      <c r="J37" s="92">
        <f>J36-附件1.汇总表!G12</f>
        <v>0</v>
      </c>
      <c r="K37" s="92">
        <f>K36-附件1.汇总表!H12</f>
        <v>0</v>
      </c>
      <c r="L37" s="92">
        <f>L36-附件1.汇总表!I12</f>
        <v>0</v>
      </c>
      <c r="M37" s="92">
        <f>M36-附件1.汇总表!J12</f>
        <v>0</v>
      </c>
      <c r="N37" s="92">
        <f>N36-附件1.汇总表!K12</f>
        <v>0</v>
      </c>
      <c r="O37" s="92">
        <f>O36-附件1.汇总表!L12</f>
        <v>0</v>
      </c>
      <c r="P37" s="92">
        <f>P36-附件1.汇总表!M12</f>
        <v>0</v>
      </c>
      <c r="Q37" s="92">
        <f>Q36-附件1.汇总表!N12</f>
        <v>0</v>
      </c>
      <c r="R37" s="92">
        <f>R36-附件1.汇总表!O12</f>
        <v>0</v>
      </c>
      <c r="S37" s="92">
        <f>S36-附件1.汇总表!P12</f>
        <v>0</v>
      </c>
      <c r="T37" s="92">
        <f>T36-附件1.汇总表!Q12</f>
        <v>0</v>
      </c>
      <c r="U37" s="92">
        <f>U36-附件1.汇总表!R12</f>
        <v>0</v>
      </c>
      <c r="V37" s="92">
        <f t="shared" si="5"/>
        <v>0</v>
      </c>
    </row>
    <row r="38" spans="6:14">
      <c r="F38" s="91"/>
      <c r="G38" s="91"/>
      <c r="J38" s="91"/>
      <c r="K38" s="91"/>
      <c r="L38" s="91"/>
      <c r="M38" s="91"/>
      <c r="N38" s="91"/>
    </row>
    <row r="39" s="1" customFormat="1" spans="4:22">
      <c r="D39" s="91"/>
      <c r="E39" s="91"/>
      <c r="F39" s="92"/>
      <c r="G39" s="92"/>
      <c r="H39" s="93"/>
      <c r="I39" s="93"/>
      <c r="J39" s="92"/>
      <c r="K39" s="92"/>
      <c r="L39" s="92"/>
      <c r="M39" s="92"/>
      <c r="N39" s="92"/>
      <c r="O39" s="99"/>
      <c r="P39" s="99"/>
      <c r="Q39" s="99"/>
      <c r="R39" s="35"/>
      <c r="S39" s="35"/>
      <c r="T39" s="35"/>
      <c r="U39" s="35"/>
      <c r="V39" s="35"/>
    </row>
  </sheetData>
  <autoFilter xmlns:etc="http://www.wps.cn/officeDocument/2017/etCustomData" ref="A5:AL37" etc:filterBottomFollowUsedRange="0">
    <extLst/>
  </autoFilter>
  <mergeCells count="19">
    <mergeCell ref="A2:X2"/>
    <mergeCell ref="I3:Q3"/>
    <mergeCell ref="W3:X3"/>
    <mergeCell ref="K4:N4"/>
    <mergeCell ref="O4:R4"/>
    <mergeCell ref="S4:V4"/>
    <mergeCell ref="A36:C3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196527777777778" right="0.0784722222222222" top="0.432638888888889" bottom="0.393055555555556" header="0.275" footer="0.156944444444444"/>
  <pageSetup paperSize="9" scale="60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11"/>
  <sheetViews>
    <sheetView tabSelected="1" view="pageBreakPreview" zoomScale="115" zoomScaleNormal="70" workbookViewId="0">
      <selection activeCell="K23" sqref="K23"/>
    </sheetView>
  </sheetViews>
  <sheetFormatPr defaultColWidth="8.66666666666667" defaultRowHeight="13.5"/>
  <cols>
    <col min="1" max="1" width="3.08333333333333" style="1" customWidth="1"/>
    <col min="2" max="2" width="6.51666666666667" style="1" customWidth="1"/>
    <col min="3" max="3" width="5.25833333333333" style="1" customWidth="1"/>
    <col min="4" max="4" width="5.375" style="91" customWidth="1"/>
    <col min="5" max="5" width="8.19166666666667" style="91" customWidth="1"/>
    <col min="6" max="6" width="12.1666666666667" style="92" customWidth="1"/>
    <col min="7" max="7" width="13.75" style="92" customWidth="1"/>
    <col min="8" max="9" width="9.375" style="93" customWidth="1"/>
    <col min="10" max="10" width="10.1666666666667" style="92" customWidth="1"/>
    <col min="11" max="13" width="12.1666666666667" style="92" customWidth="1"/>
    <col min="14" max="14" width="11.775" style="92" customWidth="1"/>
    <col min="15" max="18" width="9.39166666666667" style="35" customWidth="1"/>
    <col min="19" max="21" width="11.3333333333333" style="35" customWidth="1"/>
    <col min="22" max="22" width="13.75" style="35" customWidth="1"/>
    <col min="23" max="23" width="6.24166666666667" style="1" customWidth="1"/>
    <col min="24" max="24" width="13.975" style="1" customWidth="1"/>
    <col min="25" max="25" width="8.66666666666667" style="1" hidden="1" customWidth="1"/>
    <col min="26" max="16384" width="8.66666666666667" style="1"/>
  </cols>
  <sheetData>
    <row r="1" s="1" customFormat="1" ht="38" customHeight="1" spans="1:22">
      <c r="A1" s="10" t="s">
        <v>317</v>
      </c>
      <c r="B1" s="39"/>
      <c r="D1" s="91"/>
      <c r="E1" s="91"/>
      <c r="F1" s="92"/>
      <c r="G1" s="92"/>
      <c r="H1" s="93"/>
      <c r="I1" s="93"/>
      <c r="J1" s="92"/>
      <c r="K1" s="92"/>
      <c r="L1" s="92"/>
      <c r="M1" s="92"/>
      <c r="N1" s="92"/>
      <c r="O1" s="11"/>
      <c r="P1" s="11"/>
      <c r="Q1" s="11"/>
      <c r="R1" s="11"/>
      <c r="S1" s="11"/>
      <c r="T1" s="11"/>
      <c r="U1" s="100"/>
      <c r="V1" s="35"/>
    </row>
    <row r="2" s="2" customFormat="1" ht="34" customHeight="1" spans="1:24">
      <c r="A2" s="12" t="s">
        <v>318</v>
      </c>
      <c r="B2" s="12"/>
      <c r="C2" s="12"/>
      <c r="D2" s="12"/>
      <c r="E2" s="12"/>
      <c r="F2" s="13"/>
      <c r="G2" s="13"/>
      <c r="H2" s="56"/>
      <c r="I2" s="56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2"/>
      <c r="X2" s="12"/>
    </row>
    <row r="3" s="3" customFormat="1" ht="39" customHeight="1" spans="1:24">
      <c r="A3" s="14" t="s">
        <v>1</v>
      </c>
      <c r="B3" s="94"/>
      <c r="C3" s="94"/>
      <c r="D3" s="95"/>
      <c r="E3" s="95"/>
      <c r="F3" s="96"/>
      <c r="G3" s="97"/>
      <c r="H3" s="98"/>
      <c r="I3" s="37" t="s">
        <v>176</v>
      </c>
      <c r="J3" s="37"/>
      <c r="K3" s="37"/>
      <c r="L3" s="37"/>
      <c r="M3" s="37"/>
      <c r="N3" s="37"/>
      <c r="O3" s="37"/>
      <c r="P3" s="37"/>
      <c r="Q3" s="37"/>
      <c r="R3" s="41"/>
      <c r="S3" s="41"/>
      <c r="T3" s="41"/>
      <c r="U3" s="41"/>
      <c r="V3" s="97"/>
      <c r="W3" s="101" t="s">
        <v>177</v>
      </c>
      <c r="X3" s="101"/>
    </row>
    <row r="4" s="88" customFormat="1" ht="40" customHeight="1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204</v>
      </c>
      <c r="F4" s="18" t="s">
        <v>9</v>
      </c>
      <c r="G4" s="18" t="s">
        <v>10</v>
      </c>
      <c r="H4" s="63" t="s">
        <v>11</v>
      </c>
      <c r="I4" s="63" t="s">
        <v>12</v>
      </c>
      <c r="J4" s="18" t="s">
        <v>319</v>
      </c>
      <c r="K4" s="18" t="s">
        <v>182</v>
      </c>
      <c r="L4" s="18"/>
      <c r="M4" s="18"/>
      <c r="N4" s="18"/>
      <c r="O4" s="73" t="s">
        <v>183</v>
      </c>
      <c r="P4" s="74"/>
      <c r="Q4" s="74"/>
      <c r="R4" s="79"/>
      <c r="S4" s="18" t="s">
        <v>184</v>
      </c>
      <c r="T4" s="18"/>
      <c r="U4" s="18"/>
      <c r="V4" s="18"/>
      <c r="W4" s="80" t="s">
        <v>15</v>
      </c>
      <c r="X4" s="28" t="s">
        <v>16</v>
      </c>
    </row>
    <row r="5" s="88" customFormat="1" ht="40" customHeight="1" spans="1:24">
      <c r="A5" s="17"/>
      <c r="B5" s="17"/>
      <c r="C5" s="17"/>
      <c r="D5" s="17"/>
      <c r="E5" s="17"/>
      <c r="F5" s="18"/>
      <c r="G5" s="18"/>
      <c r="H5" s="63"/>
      <c r="I5" s="63"/>
      <c r="J5" s="18"/>
      <c r="K5" s="18" t="s">
        <v>255</v>
      </c>
      <c r="L5" s="18" t="s">
        <v>256</v>
      </c>
      <c r="M5" s="18" t="s">
        <v>320</v>
      </c>
      <c r="N5" s="18" t="s">
        <v>21</v>
      </c>
      <c r="O5" s="18" t="s">
        <v>185</v>
      </c>
      <c r="P5" s="18" t="s">
        <v>186</v>
      </c>
      <c r="Q5" s="18" t="s">
        <v>20</v>
      </c>
      <c r="R5" s="18" t="s">
        <v>188</v>
      </c>
      <c r="S5" s="18" t="s">
        <v>185</v>
      </c>
      <c r="T5" s="18" t="s">
        <v>186</v>
      </c>
      <c r="U5" s="18" t="s">
        <v>20</v>
      </c>
      <c r="V5" s="18" t="s">
        <v>21</v>
      </c>
      <c r="W5" s="80"/>
      <c r="X5" s="28"/>
    </row>
    <row r="6" s="89" customFormat="1" ht="40" customHeight="1" spans="1:39">
      <c r="A6" s="19">
        <v>1</v>
      </c>
      <c r="B6" s="64" t="s">
        <v>321</v>
      </c>
      <c r="C6" s="21" t="s">
        <v>265</v>
      </c>
      <c r="D6" s="21">
        <v>1</v>
      </c>
      <c r="E6" s="21">
        <v>300</v>
      </c>
      <c r="F6" s="23">
        <v>240000</v>
      </c>
      <c r="G6" s="23">
        <v>21600</v>
      </c>
      <c r="H6" s="65">
        <v>45827</v>
      </c>
      <c r="I6" s="65">
        <v>45915</v>
      </c>
      <c r="J6" s="23">
        <v>2160</v>
      </c>
      <c r="K6" s="23">
        <v>9720</v>
      </c>
      <c r="L6" s="23">
        <v>5400</v>
      </c>
      <c r="M6" s="23">
        <v>4320</v>
      </c>
      <c r="N6" s="38">
        <f>K6+L6+M6</f>
        <v>19440</v>
      </c>
      <c r="O6" s="38">
        <v>0</v>
      </c>
      <c r="P6" s="38">
        <v>0</v>
      </c>
      <c r="Q6" s="38">
        <v>0</v>
      </c>
      <c r="R6" s="38">
        <f>O6+P6+Q6</f>
        <v>0</v>
      </c>
      <c r="S6" s="38">
        <f t="shared" ref="S6:U6" si="0">K6-O6</f>
        <v>9720</v>
      </c>
      <c r="T6" s="38">
        <f t="shared" si="0"/>
        <v>5400</v>
      </c>
      <c r="U6" s="38">
        <f t="shared" si="0"/>
        <v>4320</v>
      </c>
      <c r="V6" s="38">
        <f>SUM(S6:U6)</f>
        <v>19440</v>
      </c>
      <c r="W6" s="82"/>
      <c r="X6" s="82" t="s">
        <v>260</v>
      </c>
      <c r="Y6" s="102" t="s">
        <v>27</v>
      </c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</row>
    <row r="7" s="89" customFormat="1" ht="40" customHeight="1" spans="1:39">
      <c r="A7" s="19">
        <v>2</v>
      </c>
      <c r="B7" s="64" t="s">
        <v>321</v>
      </c>
      <c r="C7" s="21" t="s">
        <v>322</v>
      </c>
      <c r="D7" s="21">
        <v>32</v>
      </c>
      <c r="E7" s="21">
        <v>343.26</v>
      </c>
      <c r="F7" s="23">
        <v>274608</v>
      </c>
      <c r="G7" s="23">
        <v>24714.72</v>
      </c>
      <c r="H7" s="65">
        <v>45835</v>
      </c>
      <c r="I7" s="65">
        <v>45930</v>
      </c>
      <c r="J7" s="23">
        <v>2471.47</v>
      </c>
      <c r="K7" s="23">
        <v>11121.62</v>
      </c>
      <c r="L7" s="23">
        <v>6178.68</v>
      </c>
      <c r="M7" s="23">
        <v>4942.95</v>
      </c>
      <c r="N7" s="38">
        <f>K7+L7+M7</f>
        <v>22243.25</v>
      </c>
      <c r="O7" s="38">
        <v>0</v>
      </c>
      <c r="P7" s="38">
        <v>0</v>
      </c>
      <c r="Q7" s="38">
        <v>0</v>
      </c>
      <c r="R7" s="38">
        <f>O7+P7+Q7</f>
        <v>0</v>
      </c>
      <c r="S7" s="38">
        <f t="shared" ref="S7:U7" si="1">K7-O7</f>
        <v>11121.62</v>
      </c>
      <c r="T7" s="38">
        <f t="shared" si="1"/>
        <v>6178.68</v>
      </c>
      <c r="U7" s="38">
        <f t="shared" si="1"/>
        <v>4942.95</v>
      </c>
      <c r="V7" s="38">
        <f>SUM(S7:U7)</f>
        <v>22243.25</v>
      </c>
      <c r="W7" s="82"/>
      <c r="X7" s="82" t="s">
        <v>262</v>
      </c>
      <c r="Y7" s="102" t="s">
        <v>27</v>
      </c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</row>
    <row r="8" s="90" customFormat="1" ht="40" customHeight="1" spans="1:24">
      <c r="A8" s="66" t="s">
        <v>173</v>
      </c>
      <c r="B8" s="67"/>
      <c r="C8" s="68"/>
      <c r="D8" s="47">
        <f>SUM(D6:D7)</f>
        <v>33</v>
      </c>
      <c r="E8" s="47">
        <f>SUM(E6:E7)</f>
        <v>643.26</v>
      </c>
      <c r="F8" s="69">
        <f t="shared" ref="F8:V8" si="2">SUM(F6:F7)</f>
        <v>514608</v>
      </c>
      <c r="G8" s="69">
        <f t="shared" si="2"/>
        <v>46314.72</v>
      </c>
      <c r="H8" s="70"/>
      <c r="I8" s="70"/>
      <c r="J8" s="69">
        <f t="shared" si="2"/>
        <v>4631.47</v>
      </c>
      <c r="K8" s="69">
        <f t="shared" si="2"/>
        <v>20841.62</v>
      </c>
      <c r="L8" s="69">
        <f t="shared" si="2"/>
        <v>11578.68</v>
      </c>
      <c r="M8" s="69">
        <f t="shared" si="2"/>
        <v>9262.95</v>
      </c>
      <c r="N8" s="69">
        <f t="shared" si="2"/>
        <v>41683.25</v>
      </c>
      <c r="O8" s="69">
        <f t="shared" si="2"/>
        <v>0</v>
      </c>
      <c r="P8" s="69">
        <f t="shared" si="2"/>
        <v>0</v>
      </c>
      <c r="Q8" s="69">
        <f t="shared" si="2"/>
        <v>0</v>
      </c>
      <c r="R8" s="69">
        <f t="shared" si="2"/>
        <v>0</v>
      </c>
      <c r="S8" s="69">
        <f t="shared" si="2"/>
        <v>20841.62</v>
      </c>
      <c r="T8" s="69">
        <f t="shared" si="2"/>
        <v>11578.68</v>
      </c>
      <c r="U8" s="69">
        <f t="shared" si="2"/>
        <v>9262.95</v>
      </c>
      <c r="V8" s="69">
        <f t="shared" si="2"/>
        <v>41683.25</v>
      </c>
      <c r="W8" s="85"/>
      <c r="X8" s="85"/>
    </row>
    <row r="9" s="1" customFormat="1" spans="4:22">
      <c r="D9" s="91"/>
      <c r="E9" s="91"/>
      <c r="F9" s="92">
        <f>F8-附件1.汇总表!E17</f>
        <v>0</v>
      </c>
      <c r="G9" s="92">
        <f>G8-附件1.汇总表!F17</f>
        <v>0</v>
      </c>
      <c r="H9" s="93"/>
      <c r="I9" s="93"/>
      <c r="J9" s="92">
        <f>J8-附件1.汇总表!G17</f>
        <v>0</v>
      </c>
      <c r="K9" s="92">
        <f>K8-附件1.汇总表!H17</f>
        <v>0</v>
      </c>
      <c r="L9" s="92">
        <f>L8-附件1.汇总表!I17</f>
        <v>0</v>
      </c>
      <c r="M9" s="92">
        <f>M8-附件1.汇总表!J17</f>
        <v>0</v>
      </c>
      <c r="N9" s="92">
        <f>N8-附件1.汇总表!K17</f>
        <v>0</v>
      </c>
      <c r="O9" s="92">
        <f>O8-附件1.汇总表!L17</f>
        <v>0</v>
      </c>
      <c r="P9" s="92">
        <f>P8-附件1.汇总表!M17</f>
        <v>0</v>
      </c>
      <c r="Q9" s="92">
        <f>Q8-附件1.汇总表!N17</f>
        <v>0</v>
      </c>
      <c r="R9" s="92">
        <f>R8-附件1.汇总表!O17</f>
        <v>0</v>
      </c>
      <c r="S9" s="92">
        <f>S8-附件1.汇总表!P17</f>
        <v>0</v>
      </c>
      <c r="T9" s="92">
        <f>T8-附件1.汇总表!Q17</f>
        <v>0</v>
      </c>
      <c r="U9" s="92">
        <f>U8-附件1.汇总表!R17</f>
        <v>0</v>
      </c>
      <c r="V9" s="92">
        <f>V8-附件1.汇总表!S17</f>
        <v>0</v>
      </c>
    </row>
    <row r="11" s="1" customFormat="1" spans="4:22">
      <c r="D11" s="91"/>
      <c r="E11" s="91"/>
      <c r="F11" s="92"/>
      <c r="G11" s="92"/>
      <c r="H11" s="93"/>
      <c r="I11" s="93"/>
      <c r="J11" s="92"/>
      <c r="K11" s="92"/>
      <c r="L11" s="92"/>
      <c r="M11" s="92"/>
      <c r="N11" s="92"/>
      <c r="O11" s="99"/>
      <c r="P11" s="99"/>
      <c r="Q11" s="99"/>
      <c r="R11" s="35"/>
      <c r="S11" s="35"/>
      <c r="T11" s="35"/>
      <c r="U11" s="35"/>
      <c r="V11" s="35"/>
    </row>
  </sheetData>
  <mergeCells count="19">
    <mergeCell ref="A2:X2"/>
    <mergeCell ref="I3:Q3"/>
    <mergeCell ref="W3:X3"/>
    <mergeCell ref="K4:N4"/>
    <mergeCell ref="O4:R4"/>
    <mergeCell ref="S4:V4"/>
    <mergeCell ref="A8:C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196527777777778" right="0.196527777777778" top="0.826388888888889" bottom="1" header="0.5" footer="0.5"/>
  <pageSetup paperSize="9" scale="62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2"/>
  <sheetViews>
    <sheetView view="pageBreakPreview" zoomScale="115" zoomScaleNormal="80" topLeftCell="C1" workbookViewId="0">
      <selection activeCell="N6" sqref="N6"/>
    </sheetView>
  </sheetViews>
  <sheetFormatPr defaultColWidth="8.66666666666667" defaultRowHeight="10.5"/>
  <cols>
    <col min="1" max="1" width="3.08333333333333" style="49" customWidth="1"/>
    <col min="2" max="2" width="6.51666666666667" style="49" customWidth="1"/>
    <col min="3" max="3" width="5.25833333333333" style="49" customWidth="1"/>
    <col min="4" max="4" width="5.375" style="5" customWidth="1"/>
    <col min="5" max="5" width="8.19166666666667" style="5" customWidth="1"/>
    <col min="6" max="6" width="15.0666666666667" style="52" customWidth="1"/>
    <col min="7" max="7" width="13.75" style="52" customWidth="1"/>
    <col min="8" max="9" width="9.375" style="53" customWidth="1"/>
    <col min="10" max="10" width="12.1333333333333" style="52" customWidth="1"/>
    <col min="11" max="14" width="14.0666666666667" style="52" customWidth="1"/>
    <col min="15" max="18" width="10.2" style="54" customWidth="1"/>
    <col min="19" max="21" width="14.0666666666667" style="54" customWidth="1"/>
    <col min="22" max="22" width="13.75" style="54" customWidth="1"/>
    <col min="23" max="23" width="21.15" style="55" customWidth="1"/>
    <col min="24" max="24" width="13.1916666666667" style="49" customWidth="1"/>
    <col min="25" max="25" width="8.66666666666667" style="49" hidden="1" customWidth="1"/>
    <col min="26" max="16384" width="8.66666666666667" style="49"/>
  </cols>
  <sheetData>
    <row r="1" s="49" customFormat="1" ht="38" customHeight="1" spans="1:23">
      <c r="A1" s="55" t="s">
        <v>323</v>
      </c>
      <c r="B1" s="55"/>
      <c r="D1" s="5"/>
      <c r="E1" s="5"/>
      <c r="F1" s="52"/>
      <c r="G1" s="52"/>
      <c r="H1" s="53"/>
      <c r="I1" s="53"/>
      <c r="J1" s="52"/>
      <c r="K1" s="52"/>
      <c r="L1" s="52"/>
      <c r="M1" s="52"/>
      <c r="N1" s="52"/>
      <c r="O1" s="71"/>
      <c r="P1" s="71"/>
      <c r="Q1" s="71"/>
      <c r="R1" s="71"/>
      <c r="S1" s="71"/>
      <c r="T1" s="71"/>
      <c r="U1" s="76"/>
      <c r="V1" s="54"/>
      <c r="W1" s="55"/>
    </row>
    <row r="2" s="48" customFormat="1" ht="34" customHeight="1" spans="1:24">
      <c r="A2" s="12" t="s">
        <v>324</v>
      </c>
      <c r="B2" s="12"/>
      <c r="C2" s="12"/>
      <c r="D2" s="12"/>
      <c r="E2" s="12"/>
      <c r="F2" s="13"/>
      <c r="G2" s="13"/>
      <c r="H2" s="56"/>
      <c r="I2" s="56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40"/>
      <c r="X2" s="12"/>
    </row>
    <row r="3" s="48" customFormat="1" ht="39" customHeight="1" spans="1:24">
      <c r="A3" s="57" t="s">
        <v>1</v>
      </c>
      <c r="B3" s="58"/>
      <c r="C3" s="58"/>
      <c r="D3" s="59"/>
      <c r="E3" s="59"/>
      <c r="F3" s="60"/>
      <c r="G3" s="61"/>
      <c r="H3" s="62"/>
      <c r="I3" s="72" t="s">
        <v>176</v>
      </c>
      <c r="J3" s="72"/>
      <c r="K3" s="72"/>
      <c r="L3" s="72"/>
      <c r="M3" s="72"/>
      <c r="N3" s="72"/>
      <c r="O3" s="72"/>
      <c r="P3" s="72"/>
      <c r="Q3" s="72"/>
      <c r="R3" s="77"/>
      <c r="S3" s="77"/>
      <c r="T3" s="77"/>
      <c r="U3" s="77"/>
      <c r="V3" s="61"/>
      <c r="W3" s="78" t="s">
        <v>177</v>
      </c>
      <c r="X3" s="78"/>
    </row>
    <row r="4" s="50" customFormat="1" ht="36" customHeight="1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204</v>
      </c>
      <c r="F4" s="18" t="s">
        <v>9</v>
      </c>
      <c r="G4" s="18" t="s">
        <v>10</v>
      </c>
      <c r="H4" s="63" t="s">
        <v>11</v>
      </c>
      <c r="I4" s="63" t="s">
        <v>12</v>
      </c>
      <c r="J4" s="18" t="s">
        <v>325</v>
      </c>
      <c r="K4" s="18" t="s">
        <v>182</v>
      </c>
      <c r="L4" s="18"/>
      <c r="M4" s="18"/>
      <c r="N4" s="18"/>
      <c r="O4" s="73" t="s">
        <v>183</v>
      </c>
      <c r="P4" s="74"/>
      <c r="Q4" s="74"/>
      <c r="R4" s="79"/>
      <c r="S4" s="18" t="s">
        <v>184</v>
      </c>
      <c r="T4" s="18"/>
      <c r="U4" s="18"/>
      <c r="V4" s="18"/>
      <c r="W4" s="80" t="s">
        <v>15</v>
      </c>
      <c r="X4" s="28" t="s">
        <v>16</v>
      </c>
    </row>
    <row r="5" s="50" customFormat="1" ht="36" customHeight="1" spans="1:24">
      <c r="A5" s="17"/>
      <c r="B5" s="17"/>
      <c r="C5" s="17"/>
      <c r="D5" s="17"/>
      <c r="E5" s="17"/>
      <c r="F5" s="18"/>
      <c r="G5" s="18"/>
      <c r="H5" s="63"/>
      <c r="I5" s="63"/>
      <c r="J5" s="18"/>
      <c r="K5" s="18" t="s">
        <v>255</v>
      </c>
      <c r="L5" s="18" t="s">
        <v>326</v>
      </c>
      <c r="M5" s="18" t="s">
        <v>327</v>
      </c>
      <c r="N5" s="18" t="s">
        <v>21</v>
      </c>
      <c r="O5" s="18" t="s">
        <v>185</v>
      </c>
      <c r="P5" s="18" t="s">
        <v>186</v>
      </c>
      <c r="Q5" s="18" t="s">
        <v>20</v>
      </c>
      <c r="R5" s="18" t="s">
        <v>188</v>
      </c>
      <c r="S5" s="18" t="s">
        <v>185</v>
      </c>
      <c r="T5" s="18" t="s">
        <v>186</v>
      </c>
      <c r="U5" s="18" t="s">
        <v>20</v>
      </c>
      <c r="V5" s="18" t="s">
        <v>21</v>
      </c>
      <c r="W5" s="80"/>
      <c r="X5" s="28"/>
    </row>
    <row r="6" s="49" customFormat="1" ht="36" customHeight="1" spans="1:39">
      <c r="A6" s="19">
        <v>1</v>
      </c>
      <c r="B6" s="64" t="s">
        <v>328</v>
      </c>
      <c r="C6" s="21" t="s">
        <v>329</v>
      </c>
      <c r="D6" s="21">
        <v>8</v>
      </c>
      <c r="E6" s="21">
        <v>202.39</v>
      </c>
      <c r="F6" s="23">
        <v>197330.25</v>
      </c>
      <c r="G6" s="23">
        <v>25652.93</v>
      </c>
      <c r="H6" s="65">
        <v>45748</v>
      </c>
      <c r="I6" s="65">
        <v>46022</v>
      </c>
      <c r="J6" s="23">
        <v>1282.65</v>
      </c>
      <c r="K6" s="23">
        <v>11543.82</v>
      </c>
      <c r="L6" s="23">
        <v>7695.88</v>
      </c>
      <c r="M6" s="23">
        <v>5130.58</v>
      </c>
      <c r="N6" s="38">
        <f>K6+L6+M6</f>
        <v>24370.28</v>
      </c>
      <c r="O6" s="38">
        <v>0</v>
      </c>
      <c r="P6" s="38">
        <v>0</v>
      </c>
      <c r="Q6" s="38">
        <v>0</v>
      </c>
      <c r="R6" s="38">
        <f>O6+P6+Q6</f>
        <v>0</v>
      </c>
      <c r="S6" s="38">
        <f>K6-O6</f>
        <v>11543.82</v>
      </c>
      <c r="T6" s="38">
        <f>L6-P6</f>
        <v>7695.88</v>
      </c>
      <c r="U6" s="38">
        <f>M6-Q6</f>
        <v>5130.58</v>
      </c>
      <c r="V6" s="38">
        <f>SUM(S6:U6)</f>
        <v>24370.28</v>
      </c>
      <c r="W6" s="81"/>
      <c r="X6" s="82" t="s">
        <v>330</v>
      </c>
      <c r="Y6" s="86" t="s">
        <v>27</v>
      </c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</row>
    <row r="7" s="49" customFormat="1" ht="36" customHeight="1" spans="1:39">
      <c r="A7" s="19">
        <v>2</v>
      </c>
      <c r="B7" s="64" t="s">
        <v>328</v>
      </c>
      <c r="C7" s="21" t="s">
        <v>331</v>
      </c>
      <c r="D7" s="21">
        <v>18</v>
      </c>
      <c r="E7" s="21">
        <v>473</v>
      </c>
      <c r="F7" s="23">
        <v>450532.5</v>
      </c>
      <c r="G7" s="23">
        <v>58569.23</v>
      </c>
      <c r="H7" s="65">
        <v>45778</v>
      </c>
      <c r="I7" s="65">
        <v>46022</v>
      </c>
      <c r="J7" s="23">
        <v>2928.46</v>
      </c>
      <c r="K7" s="23">
        <v>26356.15</v>
      </c>
      <c r="L7" s="23">
        <v>17570.77</v>
      </c>
      <c r="M7" s="23">
        <v>11713.85</v>
      </c>
      <c r="N7" s="38">
        <f>K7+L7+M7</f>
        <v>55640.77</v>
      </c>
      <c r="O7" s="38">
        <v>0</v>
      </c>
      <c r="P7" s="38">
        <v>0</v>
      </c>
      <c r="Q7" s="38">
        <v>0</v>
      </c>
      <c r="R7" s="38">
        <f>O7+P7+Q7</f>
        <v>0</v>
      </c>
      <c r="S7" s="38">
        <f>K7-O7</f>
        <v>26356.15</v>
      </c>
      <c r="T7" s="38">
        <f>L7-P7</f>
        <v>17570.77</v>
      </c>
      <c r="U7" s="38">
        <f>M7-Q7</f>
        <v>11713.85</v>
      </c>
      <c r="V7" s="38">
        <f>SUM(S7:U7)</f>
        <v>55640.77</v>
      </c>
      <c r="W7" s="81"/>
      <c r="X7" s="82" t="s">
        <v>330</v>
      </c>
      <c r="Y7" s="86" t="s">
        <v>27</v>
      </c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</row>
    <row r="8" s="49" customFormat="1" ht="36" customHeight="1" spans="1:39">
      <c r="A8" s="19">
        <v>3</v>
      </c>
      <c r="B8" s="64" t="s">
        <v>328</v>
      </c>
      <c r="C8" s="21" t="s">
        <v>332</v>
      </c>
      <c r="D8" s="21">
        <v>20</v>
      </c>
      <c r="E8" s="21">
        <v>385.52</v>
      </c>
      <c r="F8" s="23">
        <v>367207.8</v>
      </c>
      <c r="G8" s="23">
        <v>47737.01</v>
      </c>
      <c r="H8" s="65">
        <v>45778</v>
      </c>
      <c r="I8" s="65">
        <v>46022</v>
      </c>
      <c r="J8" s="23">
        <v>2386.85</v>
      </c>
      <c r="K8" s="23">
        <v>21481.65</v>
      </c>
      <c r="L8" s="23">
        <v>14321.1</v>
      </c>
      <c r="M8" s="23">
        <v>9547.41</v>
      </c>
      <c r="N8" s="38">
        <f>K8+L8+M8</f>
        <v>45350.16</v>
      </c>
      <c r="O8" s="38">
        <v>0</v>
      </c>
      <c r="P8" s="38">
        <v>0</v>
      </c>
      <c r="Q8" s="38">
        <v>0</v>
      </c>
      <c r="R8" s="38">
        <f>O8+P8+Q8</f>
        <v>0</v>
      </c>
      <c r="S8" s="38">
        <f>K8-O8</f>
        <v>21481.65</v>
      </c>
      <c r="T8" s="38">
        <f>L8-P8</f>
        <v>14321.1</v>
      </c>
      <c r="U8" s="38">
        <f>M8-Q8</f>
        <v>9547.41</v>
      </c>
      <c r="V8" s="38">
        <f>SUM(S8:U8)</f>
        <v>45350.16</v>
      </c>
      <c r="W8" s="81"/>
      <c r="X8" s="82" t="s">
        <v>333</v>
      </c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</row>
    <row r="9" s="49" customFormat="1" ht="36" customHeight="1" spans="1:39">
      <c r="A9" s="19">
        <v>4</v>
      </c>
      <c r="B9" s="64" t="s">
        <v>328</v>
      </c>
      <c r="C9" s="21" t="s">
        <v>334</v>
      </c>
      <c r="D9" s="21">
        <v>99</v>
      </c>
      <c r="E9" s="21">
        <v>7612</v>
      </c>
      <c r="F9" s="23">
        <v>7250430</v>
      </c>
      <c r="G9" s="23">
        <v>942555.9</v>
      </c>
      <c r="H9" s="65">
        <v>45778</v>
      </c>
      <c r="I9" s="65">
        <v>46022</v>
      </c>
      <c r="J9" s="23">
        <v>47127.8</v>
      </c>
      <c r="K9" s="23">
        <v>424150.16</v>
      </c>
      <c r="L9" s="23">
        <v>282766.77</v>
      </c>
      <c r="M9" s="23">
        <v>188511.17</v>
      </c>
      <c r="N9" s="38">
        <f>K9+L9+M9</f>
        <v>895428.1</v>
      </c>
      <c r="O9" s="38">
        <v>0</v>
      </c>
      <c r="P9" s="38">
        <v>0</v>
      </c>
      <c r="Q9" s="38">
        <v>0</v>
      </c>
      <c r="R9" s="38">
        <f>O9+P9+Q9</f>
        <v>0</v>
      </c>
      <c r="S9" s="38">
        <f>K9-O9</f>
        <v>424150.16</v>
      </c>
      <c r="T9" s="38">
        <f>L9-P9</f>
        <v>282766.77</v>
      </c>
      <c r="U9" s="38">
        <f>M9-Q9</f>
        <v>188511.17</v>
      </c>
      <c r="V9" s="38">
        <f>SUM(S9:U9)</f>
        <v>895428.1</v>
      </c>
      <c r="W9" s="81"/>
      <c r="X9" s="82" t="s">
        <v>335</v>
      </c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="49" customFormat="1" ht="67" customHeight="1" spans="1:39">
      <c r="A10" s="19">
        <v>5</v>
      </c>
      <c r="B10" s="64" t="s">
        <v>328</v>
      </c>
      <c r="C10" s="21" t="s">
        <v>336</v>
      </c>
      <c r="D10" s="21">
        <v>36</v>
      </c>
      <c r="E10" s="21">
        <v>1765.75</v>
      </c>
      <c r="F10" s="23">
        <v>1681876.875</v>
      </c>
      <c r="G10" s="23">
        <v>218643.99</v>
      </c>
      <c r="H10" s="65">
        <v>45778</v>
      </c>
      <c r="I10" s="65">
        <v>46022</v>
      </c>
      <c r="J10" s="23">
        <v>0</v>
      </c>
      <c r="K10" s="23">
        <v>98389.8</v>
      </c>
      <c r="L10" s="23">
        <v>65593.2</v>
      </c>
      <c r="M10" s="23">
        <v>54660.99</v>
      </c>
      <c r="N10" s="38">
        <f t="shared" ref="N10:N19" si="0">K10+L10+M10</f>
        <v>218643.99</v>
      </c>
      <c r="O10" s="38">
        <v>2117.41</v>
      </c>
      <c r="P10" s="38">
        <v>1411.61</v>
      </c>
      <c r="Q10" s="38">
        <v>1176.33</v>
      </c>
      <c r="R10" s="38">
        <f t="shared" ref="R10:R19" si="1">O10+P10+Q10</f>
        <v>4705.35</v>
      </c>
      <c r="S10" s="38">
        <f t="shared" ref="S10:S19" si="2">K10-O10</f>
        <v>96272.39</v>
      </c>
      <c r="T10" s="38">
        <f t="shared" ref="T10:T19" si="3">L10-P10</f>
        <v>64181.59</v>
      </c>
      <c r="U10" s="38">
        <f t="shared" ref="U10:U19" si="4">M10-Q10</f>
        <v>53484.66</v>
      </c>
      <c r="V10" s="38">
        <f t="shared" ref="V10:V19" si="5">SUM(S10:U10)</f>
        <v>213938.64</v>
      </c>
      <c r="W10" s="81" t="s">
        <v>337</v>
      </c>
      <c r="X10" s="82" t="s">
        <v>335</v>
      </c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="49" customFormat="1" ht="36" customHeight="1" spans="1:39">
      <c r="A11" s="19">
        <v>6</v>
      </c>
      <c r="B11" s="64" t="s">
        <v>328</v>
      </c>
      <c r="C11" s="21" t="s">
        <v>338</v>
      </c>
      <c r="D11" s="21">
        <v>276</v>
      </c>
      <c r="E11" s="21">
        <v>18782</v>
      </c>
      <c r="F11" s="23">
        <v>17889855</v>
      </c>
      <c r="G11" s="23">
        <v>2325681.15</v>
      </c>
      <c r="H11" s="65">
        <v>45778</v>
      </c>
      <c r="I11" s="65">
        <v>46022</v>
      </c>
      <c r="J11" s="23">
        <v>116284.06</v>
      </c>
      <c r="K11" s="23">
        <v>1046556.52</v>
      </c>
      <c r="L11" s="23">
        <v>697704.35</v>
      </c>
      <c r="M11" s="23">
        <v>465136.22</v>
      </c>
      <c r="N11" s="38">
        <f t="shared" si="0"/>
        <v>2209397.09</v>
      </c>
      <c r="O11" s="38">
        <v>0</v>
      </c>
      <c r="P11" s="38">
        <v>0</v>
      </c>
      <c r="Q11" s="38">
        <v>0</v>
      </c>
      <c r="R11" s="38">
        <f t="shared" si="1"/>
        <v>0</v>
      </c>
      <c r="S11" s="38">
        <f t="shared" si="2"/>
        <v>1046556.52</v>
      </c>
      <c r="T11" s="38">
        <f t="shared" si="3"/>
        <v>697704.35</v>
      </c>
      <c r="U11" s="38">
        <f t="shared" si="4"/>
        <v>465136.22</v>
      </c>
      <c r="V11" s="38">
        <f t="shared" si="5"/>
        <v>2209397.09</v>
      </c>
      <c r="W11" s="81"/>
      <c r="X11" s="82" t="s">
        <v>339</v>
      </c>
      <c r="Y11" s="86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</row>
    <row r="12" s="49" customFormat="1" ht="73" customHeight="1" spans="1:39">
      <c r="A12" s="19">
        <v>7</v>
      </c>
      <c r="B12" s="64" t="s">
        <v>328</v>
      </c>
      <c r="C12" s="21" t="s">
        <v>340</v>
      </c>
      <c r="D12" s="21">
        <v>57</v>
      </c>
      <c r="E12" s="21">
        <v>1764.17</v>
      </c>
      <c r="F12" s="23">
        <v>1680371.925</v>
      </c>
      <c r="G12" s="23">
        <v>218448.35</v>
      </c>
      <c r="H12" s="65">
        <v>45778</v>
      </c>
      <c r="I12" s="65">
        <v>46022</v>
      </c>
      <c r="J12" s="23">
        <v>0</v>
      </c>
      <c r="K12" s="23">
        <v>98301.76</v>
      </c>
      <c r="L12" s="23">
        <v>65534.51</v>
      </c>
      <c r="M12" s="23">
        <v>54612.08</v>
      </c>
      <c r="N12" s="38">
        <f t="shared" si="0"/>
        <v>218448.35</v>
      </c>
      <c r="O12" s="38">
        <v>506.51</v>
      </c>
      <c r="P12" s="38">
        <v>337.67</v>
      </c>
      <c r="Q12" s="38">
        <v>281.39</v>
      </c>
      <c r="R12" s="38">
        <f t="shared" si="1"/>
        <v>1125.57</v>
      </c>
      <c r="S12" s="38">
        <f t="shared" si="2"/>
        <v>97795.25</v>
      </c>
      <c r="T12" s="38">
        <f t="shared" si="3"/>
        <v>65196.84</v>
      </c>
      <c r="U12" s="38">
        <f t="shared" si="4"/>
        <v>54330.69</v>
      </c>
      <c r="V12" s="38">
        <f t="shared" si="5"/>
        <v>217322.78</v>
      </c>
      <c r="W12" s="81" t="s">
        <v>337</v>
      </c>
      <c r="X12" s="82" t="s">
        <v>339</v>
      </c>
      <c r="Y12" s="86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</row>
    <row r="13" s="49" customFormat="1" ht="36" customHeight="1" spans="1:39">
      <c r="A13" s="19">
        <v>8</v>
      </c>
      <c r="B13" s="64" t="s">
        <v>328</v>
      </c>
      <c r="C13" s="21" t="s">
        <v>331</v>
      </c>
      <c r="D13" s="21">
        <v>203</v>
      </c>
      <c r="E13" s="21">
        <v>15891</v>
      </c>
      <c r="F13" s="23">
        <v>15136177.5</v>
      </c>
      <c r="G13" s="23">
        <v>1967703.08</v>
      </c>
      <c r="H13" s="65">
        <v>45778</v>
      </c>
      <c r="I13" s="65">
        <v>46022</v>
      </c>
      <c r="J13" s="23">
        <v>98385.15</v>
      </c>
      <c r="K13" s="23">
        <v>885466.39</v>
      </c>
      <c r="L13" s="23">
        <v>590310.92</v>
      </c>
      <c r="M13" s="23">
        <v>393540.62</v>
      </c>
      <c r="N13" s="38">
        <f t="shared" si="0"/>
        <v>1869317.93</v>
      </c>
      <c r="O13" s="38">
        <v>0</v>
      </c>
      <c r="P13" s="38">
        <v>0</v>
      </c>
      <c r="Q13" s="38">
        <v>0</v>
      </c>
      <c r="R13" s="38">
        <f t="shared" si="1"/>
        <v>0</v>
      </c>
      <c r="S13" s="38">
        <f t="shared" si="2"/>
        <v>885466.39</v>
      </c>
      <c r="T13" s="38">
        <f t="shared" si="3"/>
        <v>590310.92</v>
      </c>
      <c r="U13" s="38">
        <f t="shared" si="4"/>
        <v>393540.62</v>
      </c>
      <c r="V13" s="38">
        <f t="shared" si="5"/>
        <v>1869317.93</v>
      </c>
      <c r="W13" s="81"/>
      <c r="X13" s="82" t="s">
        <v>341</v>
      </c>
      <c r="Y13" s="86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</row>
    <row r="14" s="49" customFormat="1" ht="36" customHeight="1" spans="1:39">
      <c r="A14" s="19">
        <v>9</v>
      </c>
      <c r="B14" s="64" t="s">
        <v>328</v>
      </c>
      <c r="C14" s="21" t="s">
        <v>342</v>
      </c>
      <c r="D14" s="21">
        <v>118</v>
      </c>
      <c r="E14" s="21">
        <v>8308.2</v>
      </c>
      <c r="F14" s="23">
        <v>7913560.5</v>
      </c>
      <c r="G14" s="23">
        <v>1028762.87</v>
      </c>
      <c r="H14" s="65">
        <v>45778</v>
      </c>
      <c r="I14" s="65">
        <v>46022</v>
      </c>
      <c r="J14" s="23">
        <v>51438.14</v>
      </c>
      <c r="K14" s="23">
        <v>462943.29</v>
      </c>
      <c r="L14" s="23">
        <v>308628.86</v>
      </c>
      <c r="M14" s="23">
        <v>205752.58</v>
      </c>
      <c r="N14" s="38">
        <f t="shared" si="0"/>
        <v>977324.73</v>
      </c>
      <c r="O14" s="38">
        <v>0</v>
      </c>
      <c r="P14" s="38">
        <v>0</v>
      </c>
      <c r="Q14" s="38">
        <v>0</v>
      </c>
      <c r="R14" s="38">
        <f t="shared" si="1"/>
        <v>0</v>
      </c>
      <c r="S14" s="38">
        <f t="shared" si="2"/>
        <v>462943.29</v>
      </c>
      <c r="T14" s="38">
        <f t="shared" si="3"/>
        <v>308628.86</v>
      </c>
      <c r="U14" s="38">
        <f t="shared" si="4"/>
        <v>205752.58</v>
      </c>
      <c r="V14" s="38">
        <f t="shared" si="5"/>
        <v>977324.73</v>
      </c>
      <c r="W14" s="81"/>
      <c r="X14" s="82" t="s">
        <v>343</v>
      </c>
      <c r="Y14" s="86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</row>
    <row r="15" s="49" customFormat="1" ht="98" customHeight="1" spans="1:39">
      <c r="A15" s="19">
        <v>10</v>
      </c>
      <c r="B15" s="64" t="s">
        <v>328</v>
      </c>
      <c r="C15" s="21" t="s">
        <v>344</v>
      </c>
      <c r="D15" s="21">
        <v>24</v>
      </c>
      <c r="E15" s="21">
        <v>502.23</v>
      </c>
      <c r="F15" s="23">
        <v>429406.65</v>
      </c>
      <c r="G15" s="23">
        <v>55822.86</v>
      </c>
      <c r="H15" s="65">
        <v>45809</v>
      </c>
      <c r="I15" s="65">
        <v>46022</v>
      </c>
      <c r="J15" s="23">
        <v>0</v>
      </c>
      <c r="K15" s="23">
        <v>25120.29</v>
      </c>
      <c r="L15" s="23">
        <v>16746.86</v>
      </c>
      <c r="M15" s="23">
        <v>13955.71</v>
      </c>
      <c r="N15" s="38">
        <f t="shared" si="0"/>
        <v>55822.86</v>
      </c>
      <c r="O15" s="38">
        <f>165.06+1000.35</f>
        <v>1165.41</v>
      </c>
      <c r="P15" s="38">
        <f>110.03+666.9</f>
        <v>776.93</v>
      </c>
      <c r="Q15" s="38">
        <f>91.7+555.75</f>
        <v>647.45</v>
      </c>
      <c r="R15" s="38">
        <f t="shared" si="1"/>
        <v>2589.79</v>
      </c>
      <c r="S15" s="38">
        <f t="shared" si="2"/>
        <v>23954.88</v>
      </c>
      <c r="T15" s="38">
        <f t="shared" si="3"/>
        <v>15969.93</v>
      </c>
      <c r="U15" s="38">
        <f t="shared" si="4"/>
        <v>13308.26</v>
      </c>
      <c r="V15" s="38">
        <f t="shared" si="5"/>
        <v>53233.07</v>
      </c>
      <c r="W15" s="81" t="s">
        <v>284</v>
      </c>
      <c r="X15" s="82" t="s">
        <v>345</v>
      </c>
      <c r="Y15" s="86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</row>
    <row r="16" s="49" customFormat="1" ht="70" customHeight="1" spans="1:39">
      <c r="A16" s="19">
        <v>11</v>
      </c>
      <c r="B16" s="64" t="s">
        <v>328</v>
      </c>
      <c r="C16" s="21" t="s">
        <v>346</v>
      </c>
      <c r="D16" s="21">
        <v>7</v>
      </c>
      <c r="E16" s="21">
        <v>65.46</v>
      </c>
      <c r="F16" s="23">
        <v>55968.3</v>
      </c>
      <c r="G16" s="23">
        <v>7275.88</v>
      </c>
      <c r="H16" s="65">
        <v>45809</v>
      </c>
      <c r="I16" s="65">
        <v>46022</v>
      </c>
      <c r="J16" s="23">
        <v>0</v>
      </c>
      <c r="K16" s="23">
        <v>3274.15</v>
      </c>
      <c r="L16" s="23">
        <v>2182.76</v>
      </c>
      <c r="M16" s="23">
        <v>1818.97</v>
      </c>
      <c r="N16" s="38">
        <f t="shared" si="0"/>
        <v>7275.88</v>
      </c>
      <c r="O16" s="38">
        <v>75.52</v>
      </c>
      <c r="P16" s="38">
        <v>50.35</v>
      </c>
      <c r="Q16" s="38">
        <v>41.96</v>
      </c>
      <c r="R16" s="38">
        <f t="shared" si="1"/>
        <v>167.83</v>
      </c>
      <c r="S16" s="38">
        <f t="shared" si="2"/>
        <v>3198.63</v>
      </c>
      <c r="T16" s="38">
        <f t="shared" si="3"/>
        <v>2132.41</v>
      </c>
      <c r="U16" s="38">
        <f t="shared" si="4"/>
        <v>1777.01</v>
      </c>
      <c r="V16" s="38">
        <f t="shared" si="5"/>
        <v>7108.05</v>
      </c>
      <c r="W16" s="81" t="s">
        <v>284</v>
      </c>
      <c r="X16" s="82" t="s">
        <v>347</v>
      </c>
      <c r="Y16" s="86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</row>
    <row r="17" s="49" customFormat="1" ht="36" customHeight="1" spans="1:39">
      <c r="A17" s="19">
        <v>12</v>
      </c>
      <c r="B17" s="64" t="s">
        <v>328</v>
      </c>
      <c r="C17" s="21" t="s">
        <v>348</v>
      </c>
      <c r="D17" s="21">
        <v>19</v>
      </c>
      <c r="E17" s="21">
        <v>1526</v>
      </c>
      <c r="F17" s="23">
        <v>1304730</v>
      </c>
      <c r="G17" s="23">
        <v>169614.9</v>
      </c>
      <c r="H17" s="65">
        <v>45809</v>
      </c>
      <c r="I17" s="65">
        <v>46022</v>
      </c>
      <c r="J17" s="23">
        <v>8480.75</v>
      </c>
      <c r="K17" s="23">
        <v>76326.71</v>
      </c>
      <c r="L17" s="23">
        <v>50884.47</v>
      </c>
      <c r="M17" s="23">
        <v>33922.97</v>
      </c>
      <c r="N17" s="38">
        <f t="shared" si="0"/>
        <v>161134.15</v>
      </c>
      <c r="O17" s="38">
        <v>0</v>
      </c>
      <c r="P17" s="38">
        <v>0</v>
      </c>
      <c r="Q17" s="38">
        <v>0</v>
      </c>
      <c r="R17" s="38">
        <f t="shared" si="1"/>
        <v>0</v>
      </c>
      <c r="S17" s="38">
        <f t="shared" si="2"/>
        <v>76326.71</v>
      </c>
      <c r="T17" s="38">
        <f t="shared" si="3"/>
        <v>50884.47</v>
      </c>
      <c r="U17" s="38">
        <f t="shared" si="4"/>
        <v>33922.97</v>
      </c>
      <c r="V17" s="38">
        <f t="shared" si="5"/>
        <v>161134.15</v>
      </c>
      <c r="W17" s="81"/>
      <c r="X17" s="82" t="s">
        <v>349</v>
      </c>
      <c r="Y17" s="86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</row>
    <row r="18" s="49" customFormat="1" ht="36" customHeight="1" spans="1:39">
      <c r="A18" s="19">
        <v>13</v>
      </c>
      <c r="B18" s="64" t="s">
        <v>328</v>
      </c>
      <c r="C18" s="21" t="s">
        <v>350</v>
      </c>
      <c r="D18" s="21">
        <v>19</v>
      </c>
      <c r="E18" s="21">
        <v>1001</v>
      </c>
      <c r="F18" s="23">
        <v>855855</v>
      </c>
      <c r="G18" s="23">
        <v>111261.15</v>
      </c>
      <c r="H18" s="65">
        <v>45809</v>
      </c>
      <c r="I18" s="65">
        <v>46022</v>
      </c>
      <c r="J18" s="23">
        <v>5563.06</v>
      </c>
      <c r="K18" s="23">
        <v>50067.52</v>
      </c>
      <c r="L18" s="23">
        <v>33378.35</v>
      </c>
      <c r="M18" s="23">
        <v>22252.22</v>
      </c>
      <c r="N18" s="38">
        <f t="shared" si="0"/>
        <v>105698.09</v>
      </c>
      <c r="O18" s="38">
        <v>0</v>
      </c>
      <c r="P18" s="38">
        <v>0</v>
      </c>
      <c r="Q18" s="38">
        <v>0</v>
      </c>
      <c r="R18" s="38">
        <f t="shared" si="1"/>
        <v>0</v>
      </c>
      <c r="S18" s="38">
        <f t="shared" si="2"/>
        <v>50067.52</v>
      </c>
      <c r="T18" s="38">
        <f t="shared" si="3"/>
        <v>33378.35</v>
      </c>
      <c r="U18" s="38">
        <f t="shared" si="4"/>
        <v>22252.22</v>
      </c>
      <c r="V18" s="38">
        <f t="shared" si="5"/>
        <v>105698.09</v>
      </c>
      <c r="W18" s="81"/>
      <c r="X18" s="82" t="s">
        <v>347</v>
      </c>
      <c r="Y18" s="86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</row>
    <row r="19" s="49" customFormat="1" ht="36" customHeight="1" spans="1:39">
      <c r="A19" s="19">
        <v>14</v>
      </c>
      <c r="B19" s="64" t="s">
        <v>328</v>
      </c>
      <c r="C19" s="21" t="s">
        <v>351</v>
      </c>
      <c r="D19" s="21">
        <v>13</v>
      </c>
      <c r="E19" s="21">
        <v>597.3</v>
      </c>
      <c r="F19" s="23">
        <v>510691.5</v>
      </c>
      <c r="G19" s="23">
        <v>66389.9</v>
      </c>
      <c r="H19" s="65">
        <v>45809</v>
      </c>
      <c r="I19" s="65">
        <v>46022</v>
      </c>
      <c r="J19" s="23">
        <v>0</v>
      </c>
      <c r="K19" s="23">
        <v>29875.46</v>
      </c>
      <c r="L19" s="23">
        <v>19916.97</v>
      </c>
      <c r="M19" s="23">
        <v>16597.47</v>
      </c>
      <c r="N19" s="38">
        <f t="shared" si="0"/>
        <v>66389.9</v>
      </c>
      <c r="O19" s="38">
        <v>0</v>
      </c>
      <c r="P19" s="38">
        <v>0</v>
      </c>
      <c r="Q19" s="38">
        <v>0</v>
      </c>
      <c r="R19" s="38">
        <f t="shared" si="1"/>
        <v>0</v>
      </c>
      <c r="S19" s="38">
        <f t="shared" si="2"/>
        <v>29875.46</v>
      </c>
      <c r="T19" s="38">
        <f t="shared" si="3"/>
        <v>19916.97</v>
      </c>
      <c r="U19" s="38">
        <f t="shared" si="4"/>
        <v>16597.47</v>
      </c>
      <c r="V19" s="38">
        <f t="shared" si="5"/>
        <v>66389.9</v>
      </c>
      <c r="W19" s="83" t="s">
        <v>284</v>
      </c>
      <c r="X19" s="82" t="s">
        <v>349</v>
      </c>
      <c r="Y19" s="86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</row>
    <row r="20" s="51" customFormat="1" ht="36" customHeight="1" spans="1:24">
      <c r="A20" s="66" t="s">
        <v>173</v>
      </c>
      <c r="B20" s="67"/>
      <c r="C20" s="68"/>
      <c r="D20" s="47">
        <f>SUM(D6:D19)</f>
        <v>917</v>
      </c>
      <c r="E20" s="47">
        <f>SUM(E6:E19)</f>
        <v>58876.02</v>
      </c>
      <c r="F20" s="69">
        <f>SUM(F6:F19)</f>
        <v>55723993.8</v>
      </c>
      <c r="G20" s="69">
        <f t="shared" ref="F20:V20" si="6">SUM(G6:G19)</f>
        <v>7244119.2</v>
      </c>
      <c r="H20" s="70"/>
      <c r="I20" s="70"/>
      <c r="J20" s="69">
        <f t="shared" si="6"/>
        <v>333876.92</v>
      </c>
      <c r="K20" s="69">
        <f t="shared" si="6"/>
        <v>3259853.67</v>
      </c>
      <c r="L20" s="69">
        <f t="shared" si="6"/>
        <v>2173235.77</v>
      </c>
      <c r="M20" s="69">
        <f t="shared" si="6"/>
        <v>1477152.84</v>
      </c>
      <c r="N20" s="69">
        <f t="shared" si="6"/>
        <v>6910242.28</v>
      </c>
      <c r="O20" s="69">
        <f t="shared" si="6"/>
        <v>3864.85</v>
      </c>
      <c r="P20" s="69">
        <f t="shared" si="6"/>
        <v>2576.56</v>
      </c>
      <c r="Q20" s="69">
        <f t="shared" si="6"/>
        <v>2147.13</v>
      </c>
      <c r="R20" s="69">
        <f t="shared" si="6"/>
        <v>8588.54</v>
      </c>
      <c r="S20" s="69">
        <f t="shared" si="6"/>
        <v>3255988.82</v>
      </c>
      <c r="T20" s="69">
        <f t="shared" si="6"/>
        <v>2170659.21</v>
      </c>
      <c r="U20" s="69">
        <f t="shared" si="6"/>
        <v>1475005.71</v>
      </c>
      <c r="V20" s="69">
        <f t="shared" si="6"/>
        <v>6901653.74</v>
      </c>
      <c r="W20" s="84"/>
      <c r="X20" s="85"/>
    </row>
    <row r="21" spans="6:22">
      <c r="F21" s="52">
        <f>F20-附件1.汇总表!E19</f>
        <v>0</v>
      </c>
      <c r="G21" s="52">
        <f>G20-附件1.汇总表!F19</f>
        <v>0</v>
      </c>
      <c r="J21" s="52">
        <f>J20-附件1.汇总表!G19</f>
        <v>0</v>
      </c>
      <c r="K21" s="52">
        <f>K20-附件1.汇总表!H19</f>
        <v>0</v>
      </c>
      <c r="L21" s="52">
        <f>L20-附件1.汇总表!I19</f>
        <v>0</v>
      </c>
      <c r="M21" s="52">
        <f>M20-附件1.汇总表!J19</f>
        <v>0</v>
      </c>
      <c r="N21" s="52">
        <f>N20-附件1.汇总表!K19</f>
        <v>0</v>
      </c>
      <c r="O21" s="54">
        <f>O20-附件1.汇总表!L19</f>
        <v>0</v>
      </c>
      <c r="P21" s="54">
        <f>P20-附件1.汇总表!M19</f>
        <v>0</v>
      </c>
      <c r="Q21" s="54">
        <f>Q20-附件1.汇总表!N19</f>
        <v>0</v>
      </c>
      <c r="R21" s="54">
        <f>R20-附件1.汇总表!O19</f>
        <v>0</v>
      </c>
      <c r="S21" s="54">
        <f>S20-附件1.汇总表!P19</f>
        <v>0</v>
      </c>
      <c r="T21" s="54">
        <f>T20-附件1.汇总表!Q19</f>
        <v>0</v>
      </c>
      <c r="U21" s="54">
        <f>U20-附件1.汇总表!R19</f>
        <v>0</v>
      </c>
      <c r="V21" s="54">
        <f>V20-附件1.汇总表!S19</f>
        <v>0</v>
      </c>
    </row>
    <row r="22" spans="6:18">
      <c r="F22" s="5"/>
      <c r="G22" s="5"/>
      <c r="J22" s="5"/>
      <c r="K22" s="5"/>
      <c r="L22" s="5"/>
      <c r="M22" s="5"/>
      <c r="N22" s="5"/>
      <c r="O22" s="75"/>
      <c r="P22" s="75"/>
      <c r="Q22" s="75"/>
      <c r="R22" s="75"/>
    </row>
  </sheetData>
  <autoFilter xmlns:etc="http://www.wps.cn/officeDocument/2017/etCustomData" ref="A5:AM21" etc:filterBottomFollowUsedRange="0">
    <extLst/>
  </autoFilter>
  <mergeCells count="19">
    <mergeCell ref="A2:X2"/>
    <mergeCell ref="I3:Q3"/>
    <mergeCell ref="W3:X3"/>
    <mergeCell ref="K4:N4"/>
    <mergeCell ref="O4:R4"/>
    <mergeCell ref="S4:V4"/>
    <mergeCell ref="A20:C2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354166666666667" right="0.275" top="0.629861111111111" bottom="0.472222222222222" header="0.5" footer="0.156944444444444"/>
  <pageSetup paperSize="9" scale="52" fitToHeight="0" orientation="landscape" horizontalDpi="6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5"/>
  <sheetViews>
    <sheetView view="pageBreakPreview" zoomScale="130" zoomScaleNormal="90" workbookViewId="0">
      <selection activeCell="L8" sqref="L8"/>
    </sheetView>
  </sheetViews>
  <sheetFormatPr defaultColWidth="8.66666666666667" defaultRowHeight="13.5"/>
  <cols>
    <col min="1" max="1" width="2.88333333333333" style="7" customWidth="1"/>
    <col min="2" max="2" width="9.18333333333333" style="7" customWidth="1"/>
    <col min="3" max="3" width="5.13333333333333" style="7" customWidth="1"/>
    <col min="4" max="4" width="4.375" style="7" customWidth="1"/>
    <col min="5" max="5" width="9.025" style="7" customWidth="1"/>
    <col min="6" max="6" width="16.8333333333333" style="8" customWidth="1"/>
    <col min="7" max="7" width="14.8333333333333" style="8" customWidth="1"/>
    <col min="8" max="9" width="9.375" style="7" customWidth="1"/>
    <col min="10" max="10" width="10.8333333333333" style="8" customWidth="1"/>
    <col min="11" max="11" width="16.1916666666667" style="8" customWidth="1"/>
    <col min="12" max="13" width="12.825" style="8" customWidth="1"/>
    <col min="14" max="14" width="14.0666666666667" style="8" customWidth="1"/>
    <col min="15" max="16" width="11.75" style="8" customWidth="1"/>
    <col min="17" max="17" width="8.91666666666667" style="8" customWidth="1"/>
    <col min="18" max="18" width="9.66666666666667" style="8" customWidth="1"/>
    <col min="19" max="19" width="12.825" style="8" customWidth="1"/>
    <col min="20" max="22" width="14.0666666666667" style="8" customWidth="1"/>
    <col min="23" max="23" width="18.7083333333333" style="9" customWidth="1"/>
    <col min="24" max="24" width="13.6666666666667" style="7" customWidth="1"/>
    <col min="25" max="16384" width="8.66666666666667" style="7"/>
  </cols>
  <sheetData>
    <row r="1" s="1" customFormat="1" ht="32" customHeight="1" spans="1:23">
      <c r="A1" s="10" t="s">
        <v>352</v>
      </c>
      <c r="B1" s="10"/>
      <c r="F1" s="11"/>
      <c r="G1" s="11"/>
      <c r="J1" s="35"/>
      <c r="K1" s="35"/>
      <c r="L1" s="35"/>
      <c r="M1" s="11"/>
      <c r="N1" s="11"/>
      <c r="O1" s="11"/>
      <c r="P1" s="11"/>
      <c r="Q1" s="11"/>
      <c r="R1" s="11"/>
      <c r="S1" s="11"/>
      <c r="T1" s="11"/>
      <c r="U1" s="11"/>
      <c r="V1" s="11"/>
      <c r="W1" s="39"/>
    </row>
    <row r="2" s="2" customFormat="1" ht="29" customHeight="1" spans="1:24">
      <c r="A2" s="12" t="s">
        <v>353</v>
      </c>
      <c r="B2" s="12"/>
      <c r="C2" s="12"/>
      <c r="D2" s="12"/>
      <c r="E2" s="12"/>
      <c r="F2" s="13"/>
      <c r="G2" s="13"/>
      <c r="H2" s="12"/>
      <c r="I2" s="12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40"/>
      <c r="X2" s="12"/>
    </row>
    <row r="3" s="3" customFormat="1" ht="40" customHeight="1" spans="1:24">
      <c r="A3" s="14" t="s">
        <v>1</v>
      </c>
      <c r="B3" s="14"/>
      <c r="C3" s="14"/>
      <c r="D3" s="14"/>
      <c r="E3" s="14"/>
      <c r="F3" s="15"/>
      <c r="G3" s="15"/>
      <c r="H3" s="16"/>
      <c r="I3" s="16"/>
      <c r="J3" s="36"/>
      <c r="K3" s="37" t="s">
        <v>176</v>
      </c>
      <c r="L3" s="37"/>
      <c r="M3" s="37"/>
      <c r="N3" s="37"/>
      <c r="O3" s="37"/>
      <c r="P3" s="37"/>
      <c r="Q3" s="41"/>
      <c r="R3" s="42"/>
      <c r="S3" s="42"/>
      <c r="T3" s="42"/>
      <c r="U3" s="43"/>
      <c r="V3" s="43"/>
      <c r="W3" s="44"/>
      <c r="X3" s="3" t="s">
        <v>177</v>
      </c>
    </row>
    <row r="4" s="4" customFormat="1" ht="34" customHeight="1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354</v>
      </c>
      <c r="F4" s="18" t="s">
        <v>9</v>
      </c>
      <c r="G4" s="18" t="s">
        <v>10</v>
      </c>
      <c r="H4" s="17" t="s">
        <v>11</v>
      </c>
      <c r="I4" s="17" t="s">
        <v>12</v>
      </c>
      <c r="J4" s="18" t="s">
        <v>355</v>
      </c>
      <c r="K4" s="18" t="s">
        <v>182</v>
      </c>
      <c r="L4" s="18"/>
      <c r="M4" s="18"/>
      <c r="N4" s="18"/>
      <c r="O4" s="18" t="s">
        <v>183</v>
      </c>
      <c r="P4" s="18"/>
      <c r="Q4" s="18"/>
      <c r="R4" s="18"/>
      <c r="S4" s="18" t="s">
        <v>184</v>
      </c>
      <c r="T4" s="18"/>
      <c r="U4" s="18"/>
      <c r="V4" s="18"/>
      <c r="W4" s="28" t="s">
        <v>15</v>
      </c>
      <c r="X4" s="28" t="s">
        <v>16</v>
      </c>
    </row>
    <row r="5" s="4" customFormat="1" ht="33" customHeight="1" spans="1:24">
      <c r="A5" s="17"/>
      <c r="B5" s="17"/>
      <c r="C5" s="17"/>
      <c r="D5" s="17"/>
      <c r="E5" s="17"/>
      <c r="F5" s="18"/>
      <c r="G5" s="18"/>
      <c r="H5" s="17"/>
      <c r="I5" s="17"/>
      <c r="J5" s="18"/>
      <c r="K5" s="18" t="s">
        <v>356</v>
      </c>
      <c r="L5" s="18" t="s">
        <v>357</v>
      </c>
      <c r="M5" s="18" t="s">
        <v>358</v>
      </c>
      <c r="N5" s="18" t="s">
        <v>21</v>
      </c>
      <c r="O5" s="18" t="s">
        <v>185</v>
      </c>
      <c r="P5" s="18" t="s">
        <v>186</v>
      </c>
      <c r="Q5" s="18" t="s">
        <v>20</v>
      </c>
      <c r="R5" s="18" t="s">
        <v>188</v>
      </c>
      <c r="S5" s="18" t="s">
        <v>185</v>
      </c>
      <c r="T5" s="18" t="s">
        <v>186</v>
      </c>
      <c r="U5" s="18" t="s">
        <v>20</v>
      </c>
      <c r="V5" s="18" t="s">
        <v>21</v>
      </c>
      <c r="W5" s="28"/>
      <c r="X5" s="28"/>
    </row>
    <row r="6" s="5" customFormat="1" ht="36" customHeight="1" spans="1:39">
      <c r="A6" s="19">
        <v>1</v>
      </c>
      <c r="B6" s="20" t="s">
        <v>359</v>
      </c>
      <c r="C6" s="21" t="s">
        <v>329</v>
      </c>
      <c r="D6" s="21">
        <v>8</v>
      </c>
      <c r="E6" s="22">
        <v>6679</v>
      </c>
      <c r="F6" s="23">
        <v>868270</v>
      </c>
      <c r="G6" s="23">
        <v>21185.79</v>
      </c>
      <c r="H6" s="24">
        <v>45749</v>
      </c>
      <c r="I6" s="24">
        <v>46113</v>
      </c>
      <c r="J6" s="23">
        <v>2118.58</v>
      </c>
      <c r="K6" s="23">
        <v>9533.61</v>
      </c>
      <c r="L6" s="23">
        <v>5296.45</v>
      </c>
      <c r="M6" s="23">
        <v>4237.15</v>
      </c>
      <c r="N6" s="23">
        <f>K6+L6+M6</f>
        <v>19067.21</v>
      </c>
      <c r="O6" s="38">
        <v>0</v>
      </c>
      <c r="P6" s="38">
        <v>0</v>
      </c>
      <c r="Q6" s="38">
        <v>0</v>
      </c>
      <c r="R6" s="38">
        <f>O6+P6+Q6</f>
        <v>0</v>
      </c>
      <c r="S6" s="38">
        <f>K6-O6</f>
        <v>9533.61</v>
      </c>
      <c r="T6" s="38">
        <f>L6-P6</f>
        <v>5296.45</v>
      </c>
      <c r="U6" s="38">
        <f>M6-Q6</f>
        <v>4237.15</v>
      </c>
      <c r="V6" s="38">
        <f>N6-R6</f>
        <v>19067.21</v>
      </c>
      <c r="W6" s="45"/>
      <c r="X6" s="20" t="s">
        <v>330</v>
      </c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</row>
    <row r="7" s="5" customFormat="1" ht="36" customHeight="1" spans="1:39">
      <c r="A7" s="19">
        <v>2</v>
      </c>
      <c r="B7" s="20" t="s">
        <v>359</v>
      </c>
      <c r="C7" s="21" t="s">
        <v>360</v>
      </c>
      <c r="D7" s="21">
        <v>341</v>
      </c>
      <c r="E7" s="22">
        <v>727736</v>
      </c>
      <c r="F7" s="23">
        <v>94605680</v>
      </c>
      <c r="G7" s="23">
        <v>2308378.59</v>
      </c>
      <c r="H7" s="24">
        <v>45764</v>
      </c>
      <c r="I7" s="24">
        <v>46128</v>
      </c>
      <c r="J7" s="23">
        <v>230837.86</v>
      </c>
      <c r="K7" s="23">
        <v>1038770.37</v>
      </c>
      <c r="L7" s="23">
        <v>577094.65</v>
      </c>
      <c r="M7" s="23">
        <v>461675.71</v>
      </c>
      <c r="N7" s="23">
        <f>K7+L7+M7</f>
        <v>2077540.73</v>
      </c>
      <c r="O7" s="38">
        <v>0</v>
      </c>
      <c r="P7" s="38">
        <v>0</v>
      </c>
      <c r="Q7" s="38">
        <v>0</v>
      </c>
      <c r="R7" s="38">
        <f>O7+P7+Q7</f>
        <v>0</v>
      </c>
      <c r="S7" s="38">
        <f>K7-O7</f>
        <v>1038770.37</v>
      </c>
      <c r="T7" s="38">
        <f>L7-P7</f>
        <v>577094.65</v>
      </c>
      <c r="U7" s="38">
        <f>M7-Q7</f>
        <v>461675.71</v>
      </c>
      <c r="V7" s="38">
        <f>N7-R7</f>
        <v>2077540.73</v>
      </c>
      <c r="W7" s="45"/>
      <c r="X7" s="20" t="s">
        <v>361</v>
      </c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</row>
    <row r="8" s="5" customFormat="1" ht="64" customHeight="1" spans="1:39">
      <c r="A8" s="19">
        <v>3</v>
      </c>
      <c r="B8" s="20" t="s">
        <v>359</v>
      </c>
      <c r="C8" s="21" t="s">
        <v>34</v>
      </c>
      <c r="D8" s="21">
        <v>27</v>
      </c>
      <c r="E8" s="22">
        <v>30723</v>
      </c>
      <c r="F8" s="23">
        <v>3993990</v>
      </c>
      <c r="G8" s="23">
        <v>97453.36</v>
      </c>
      <c r="H8" s="24">
        <v>45762</v>
      </c>
      <c r="I8" s="24">
        <v>46126</v>
      </c>
      <c r="J8" s="23">
        <v>0</v>
      </c>
      <c r="K8" s="23">
        <v>43854.01</v>
      </c>
      <c r="L8" s="23">
        <v>24363.34</v>
      </c>
      <c r="M8" s="23">
        <v>29236.01</v>
      </c>
      <c r="N8" s="23">
        <f t="shared" ref="N8:N21" si="0">K8+L8+M8</f>
        <v>97453.36</v>
      </c>
      <c r="O8" s="38">
        <v>471.04</v>
      </c>
      <c r="P8" s="38">
        <v>261.69</v>
      </c>
      <c r="Q8" s="38">
        <v>314.03</v>
      </c>
      <c r="R8" s="38">
        <f t="shared" ref="R8:R21" si="1">O8+P8+Q8</f>
        <v>1046.76</v>
      </c>
      <c r="S8" s="38">
        <f t="shared" ref="S8:S21" si="2">K8-O8</f>
        <v>43382.97</v>
      </c>
      <c r="T8" s="38">
        <f t="shared" ref="T8:T21" si="3">L8-P8</f>
        <v>24101.65</v>
      </c>
      <c r="U8" s="38">
        <f t="shared" ref="U8:U21" si="4">M8-Q8</f>
        <v>28921.98</v>
      </c>
      <c r="V8" s="38">
        <f t="shared" ref="V8:V21" si="5">N8-R8</f>
        <v>96406.6</v>
      </c>
      <c r="W8" s="45" t="s">
        <v>284</v>
      </c>
      <c r="X8" s="20" t="s">
        <v>361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</row>
    <row r="9" s="5" customFormat="1" ht="36" customHeight="1" spans="1:39">
      <c r="A9" s="19">
        <v>4</v>
      </c>
      <c r="B9" s="20" t="s">
        <v>359</v>
      </c>
      <c r="C9" s="21" t="s">
        <v>331</v>
      </c>
      <c r="D9" s="21">
        <v>18</v>
      </c>
      <c r="E9" s="22">
        <v>15609</v>
      </c>
      <c r="F9" s="23">
        <v>2029170</v>
      </c>
      <c r="G9" s="23">
        <v>49511.75</v>
      </c>
      <c r="H9" s="24">
        <v>45770</v>
      </c>
      <c r="I9" s="24">
        <v>46134</v>
      </c>
      <c r="J9" s="23">
        <v>4951.18</v>
      </c>
      <c r="K9" s="23">
        <v>22280.29</v>
      </c>
      <c r="L9" s="23">
        <v>12377.94</v>
      </c>
      <c r="M9" s="23">
        <v>9902.34</v>
      </c>
      <c r="N9" s="23">
        <f t="shared" si="0"/>
        <v>44560.57</v>
      </c>
      <c r="O9" s="38">
        <v>0</v>
      </c>
      <c r="P9" s="38">
        <v>0</v>
      </c>
      <c r="Q9" s="38">
        <v>0</v>
      </c>
      <c r="R9" s="38">
        <f t="shared" si="1"/>
        <v>0</v>
      </c>
      <c r="S9" s="38">
        <f t="shared" si="2"/>
        <v>22280.29</v>
      </c>
      <c r="T9" s="38">
        <f t="shared" si="3"/>
        <v>12377.94</v>
      </c>
      <c r="U9" s="38">
        <f t="shared" si="4"/>
        <v>9902.34</v>
      </c>
      <c r="V9" s="38">
        <f t="shared" si="5"/>
        <v>44560.57</v>
      </c>
      <c r="W9" s="45"/>
      <c r="X9" s="20" t="s">
        <v>330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</row>
    <row r="10" s="5" customFormat="1" ht="36" customHeight="1" spans="1:39">
      <c r="A10" s="19">
        <v>5</v>
      </c>
      <c r="B10" s="20" t="s">
        <v>359</v>
      </c>
      <c r="C10" s="21" t="s">
        <v>332</v>
      </c>
      <c r="D10" s="21">
        <v>20</v>
      </c>
      <c r="E10" s="22">
        <v>12714</v>
      </c>
      <c r="F10" s="23">
        <v>1652820</v>
      </c>
      <c r="G10" s="23">
        <v>40328.81</v>
      </c>
      <c r="H10" s="24">
        <v>45778</v>
      </c>
      <c r="I10" s="24">
        <v>46142</v>
      </c>
      <c r="J10" s="23">
        <v>4032.88</v>
      </c>
      <c r="K10" s="23">
        <v>18147.96</v>
      </c>
      <c r="L10" s="23">
        <v>10082.2</v>
      </c>
      <c r="M10" s="23">
        <v>8065.77</v>
      </c>
      <c r="N10" s="23">
        <f t="shared" si="0"/>
        <v>36295.93</v>
      </c>
      <c r="O10" s="38">
        <v>0</v>
      </c>
      <c r="P10" s="38">
        <v>0</v>
      </c>
      <c r="Q10" s="38">
        <v>0</v>
      </c>
      <c r="R10" s="38">
        <f t="shared" si="1"/>
        <v>0</v>
      </c>
      <c r="S10" s="38">
        <f t="shared" si="2"/>
        <v>18147.96</v>
      </c>
      <c r="T10" s="38">
        <f t="shared" si="3"/>
        <v>10082.2</v>
      </c>
      <c r="U10" s="38">
        <f t="shared" si="4"/>
        <v>8065.77</v>
      </c>
      <c r="V10" s="38">
        <f t="shared" si="5"/>
        <v>36295.93</v>
      </c>
      <c r="W10" s="45"/>
      <c r="X10" s="20" t="s">
        <v>333</v>
      </c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</row>
    <row r="11" s="5" customFormat="1" ht="36" customHeight="1" spans="1:39">
      <c r="A11" s="19">
        <v>6</v>
      </c>
      <c r="B11" s="20" t="s">
        <v>359</v>
      </c>
      <c r="C11" s="21" t="s">
        <v>336</v>
      </c>
      <c r="D11" s="21">
        <v>36</v>
      </c>
      <c r="E11" s="22">
        <v>58270</v>
      </c>
      <c r="F11" s="23">
        <v>7575100</v>
      </c>
      <c r="G11" s="23">
        <v>184832.44</v>
      </c>
      <c r="H11" s="24">
        <v>45778</v>
      </c>
      <c r="I11" s="24">
        <v>46142</v>
      </c>
      <c r="J11" s="23">
        <v>0</v>
      </c>
      <c r="K11" s="23">
        <v>83174.6</v>
      </c>
      <c r="L11" s="23">
        <v>46208.11</v>
      </c>
      <c r="M11" s="23">
        <v>55449.73</v>
      </c>
      <c r="N11" s="23">
        <f t="shared" si="0"/>
        <v>184832.44</v>
      </c>
      <c r="O11" s="38">
        <v>0</v>
      </c>
      <c r="P11" s="38">
        <v>0</v>
      </c>
      <c r="Q11" s="38">
        <v>0</v>
      </c>
      <c r="R11" s="38">
        <f t="shared" si="1"/>
        <v>0</v>
      </c>
      <c r="S11" s="38">
        <f t="shared" si="2"/>
        <v>83174.6</v>
      </c>
      <c r="T11" s="38">
        <f t="shared" si="3"/>
        <v>46208.11</v>
      </c>
      <c r="U11" s="38">
        <f t="shared" si="4"/>
        <v>55449.73</v>
      </c>
      <c r="V11" s="38">
        <f t="shared" si="5"/>
        <v>184832.44</v>
      </c>
      <c r="W11" s="45" t="s">
        <v>284</v>
      </c>
      <c r="X11" s="20" t="s">
        <v>335</v>
      </c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</row>
    <row r="12" s="5" customFormat="1" ht="36" customHeight="1" spans="1:39">
      <c r="A12" s="19">
        <v>7</v>
      </c>
      <c r="B12" s="20" t="s">
        <v>359</v>
      </c>
      <c r="C12" s="21" t="s">
        <v>334</v>
      </c>
      <c r="D12" s="21">
        <v>99</v>
      </c>
      <c r="E12" s="22">
        <v>251114</v>
      </c>
      <c r="F12" s="23">
        <v>32644820</v>
      </c>
      <c r="G12" s="23">
        <v>796533.61</v>
      </c>
      <c r="H12" s="24">
        <v>45778</v>
      </c>
      <c r="I12" s="24">
        <v>46142</v>
      </c>
      <c r="J12" s="23">
        <v>79653.36</v>
      </c>
      <c r="K12" s="23">
        <v>358440.12</v>
      </c>
      <c r="L12" s="23">
        <v>199133.4</v>
      </c>
      <c r="M12" s="23">
        <v>159306.73</v>
      </c>
      <c r="N12" s="23">
        <f t="shared" si="0"/>
        <v>716880.25</v>
      </c>
      <c r="O12" s="38">
        <v>0</v>
      </c>
      <c r="P12" s="38">
        <v>0</v>
      </c>
      <c r="Q12" s="38">
        <v>0</v>
      </c>
      <c r="R12" s="38">
        <f t="shared" si="1"/>
        <v>0</v>
      </c>
      <c r="S12" s="38">
        <f t="shared" si="2"/>
        <v>358440.12</v>
      </c>
      <c r="T12" s="38">
        <f t="shared" si="3"/>
        <v>199133.4</v>
      </c>
      <c r="U12" s="38">
        <f t="shared" si="4"/>
        <v>159306.73</v>
      </c>
      <c r="V12" s="38">
        <f t="shared" si="5"/>
        <v>716880.25</v>
      </c>
      <c r="W12" s="45"/>
      <c r="X12" s="20" t="s">
        <v>335</v>
      </c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</row>
    <row r="13" s="5" customFormat="1" ht="36" customHeight="1" spans="1:39">
      <c r="A13" s="19">
        <v>8</v>
      </c>
      <c r="B13" s="20" t="s">
        <v>359</v>
      </c>
      <c r="C13" s="21" t="s">
        <v>338</v>
      </c>
      <c r="D13" s="21">
        <v>198</v>
      </c>
      <c r="E13" s="22">
        <v>427598</v>
      </c>
      <c r="F13" s="23">
        <v>55587740</v>
      </c>
      <c r="G13" s="23">
        <v>1356340.86</v>
      </c>
      <c r="H13" s="24">
        <v>45778</v>
      </c>
      <c r="I13" s="24">
        <v>46142</v>
      </c>
      <c r="J13" s="23">
        <v>135634.09</v>
      </c>
      <c r="K13" s="23">
        <v>610353.39</v>
      </c>
      <c r="L13" s="23">
        <v>339085.22</v>
      </c>
      <c r="M13" s="23">
        <v>271268.16</v>
      </c>
      <c r="N13" s="23">
        <f t="shared" si="0"/>
        <v>1220706.77</v>
      </c>
      <c r="O13" s="38">
        <v>0</v>
      </c>
      <c r="P13" s="38">
        <v>0</v>
      </c>
      <c r="Q13" s="38">
        <v>0</v>
      </c>
      <c r="R13" s="38">
        <f t="shared" si="1"/>
        <v>0</v>
      </c>
      <c r="S13" s="38">
        <f t="shared" si="2"/>
        <v>610353.39</v>
      </c>
      <c r="T13" s="38">
        <f t="shared" si="3"/>
        <v>339085.22</v>
      </c>
      <c r="U13" s="38">
        <f t="shared" si="4"/>
        <v>271268.16</v>
      </c>
      <c r="V13" s="38">
        <f t="shared" si="5"/>
        <v>1220706.77</v>
      </c>
      <c r="W13" s="45"/>
      <c r="X13" s="20" t="s">
        <v>339</v>
      </c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</row>
    <row r="14" s="5" customFormat="1" ht="36" customHeight="1" spans="1:39">
      <c r="A14" s="19">
        <v>9</v>
      </c>
      <c r="B14" s="20" t="s">
        <v>359</v>
      </c>
      <c r="C14" s="21" t="s">
        <v>340</v>
      </c>
      <c r="D14" s="21">
        <v>57</v>
      </c>
      <c r="E14" s="22">
        <v>58209</v>
      </c>
      <c r="F14" s="23">
        <v>7567170</v>
      </c>
      <c r="G14" s="23">
        <v>184638.95</v>
      </c>
      <c r="H14" s="24">
        <v>45778</v>
      </c>
      <c r="I14" s="24">
        <v>46142</v>
      </c>
      <c r="J14" s="23">
        <v>0</v>
      </c>
      <c r="K14" s="23">
        <v>83087.53</v>
      </c>
      <c r="L14" s="23">
        <v>46159.74</v>
      </c>
      <c r="M14" s="23">
        <v>55391.68</v>
      </c>
      <c r="N14" s="23">
        <f t="shared" si="0"/>
        <v>184638.95</v>
      </c>
      <c r="O14" s="38">
        <v>0</v>
      </c>
      <c r="P14" s="38">
        <v>0</v>
      </c>
      <c r="Q14" s="38">
        <v>0</v>
      </c>
      <c r="R14" s="38">
        <f t="shared" si="1"/>
        <v>0</v>
      </c>
      <c r="S14" s="38">
        <f t="shared" si="2"/>
        <v>83087.53</v>
      </c>
      <c r="T14" s="38">
        <f t="shared" si="3"/>
        <v>46159.74</v>
      </c>
      <c r="U14" s="38">
        <f t="shared" si="4"/>
        <v>55391.68</v>
      </c>
      <c r="V14" s="38">
        <f t="shared" si="5"/>
        <v>184638.95</v>
      </c>
      <c r="W14" s="45" t="s">
        <v>284</v>
      </c>
      <c r="X14" s="20" t="s">
        <v>339</v>
      </c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</row>
    <row r="15" s="5" customFormat="1" ht="58" customHeight="1" spans="1:39">
      <c r="A15" s="19">
        <v>10</v>
      </c>
      <c r="B15" s="20" t="s">
        <v>359</v>
      </c>
      <c r="C15" s="21" t="s">
        <v>331</v>
      </c>
      <c r="D15" s="21">
        <v>203</v>
      </c>
      <c r="E15" s="22">
        <v>524403</v>
      </c>
      <c r="F15" s="23">
        <v>68172390</v>
      </c>
      <c r="G15" s="23">
        <v>1663406.32</v>
      </c>
      <c r="H15" s="24">
        <v>45778</v>
      </c>
      <c r="I15" s="24">
        <v>46142</v>
      </c>
      <c r="J15" s="23">
        <v>166340.63</v>
      </c>
      <c r="K15" s="23">
        <v>748532.84</v>
      </c>
      <c r="L15" s="23">
        <v>415851.58</v>
      </c>
      <c r="M15" s="23">
        <v>332681.27</v>
      </c>
      <c r="N15" s="23">
        <f t="shared" si="0"/>
        <v>1497065.69</v>
      </c>
      <c r="O15" s="38">
        <v>501.02</v>
      </c>
      <c r="P15" s="38">
        <v>278.34</v>
      </c>
      <c r="Q15" s="38">
        <v>334.010000000001</v>
      </c>
      <c r="R15" s="38">
        <f t="shared" si="1"/>
        <v>1113.37</v>
      </c>
      <c r="S15" s="38">
        <f t="shared" si="2"/>
        <v>748031.82</v>
      </c>
      <c r="T15" s="38">
        <f t="shared" si="3"/>
        <v>415573.24</v>
      </c>
      <c r="U15" s="38">
        <f t="shared" si="4"/>
        <v>332347.26</v>
      </c>
      <c r="V15" s="38">
        <f t="shared" si="5"/>
        <v>1495952.32</v>
      </c>
      <c r="W15" s="45"/>
      <c r="X15" s="20" t="s">
        <v>341</v>
      </c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</row>
    <row r="16" s="5" customFormat="1" ht="36" customHeight="1" spans="1:39">
      <c r="A16" s="19">
        <v>11</v>
      </c>
      <c r="B16" s="20" t="s">
        <v>359</v>
      </c>
      <c r="C16" s="21" t="s">
        <v>342</v>
      </c>
      <c r="D16" s="21">
        <v>118</v>
      </c>
      <c r="E16" s="22">
        <v>274170</v>
      </c>
      <c r="F16" s="23">
        <v>35642100</v>
      </c>
      <c r="G16" s="23">
        <v>869667.24</v>
      </c>
      <c r="H16" s="24">
        <v>45785</v>
      </c>
      <c r="I16" s="24">
        <v>46149</v>
      </c>
      <c r="J16" s="23">
        <v>86966.72</v>
      </c>
      <c r="K16" s="23">
        <v>391350.26</v>
      </c>
      <c r="L16" s="23">
        <v>217416.81</v>
      </c>
      <c r="M16" s="23">
        <v>173933.45</v>
      </c>
      <c r="N16" s="23">
        <f t="shared" si="0"/>
        <v>782700.52</v>
      </c>
      <c r="O16" s="38">
        <v>0</v>
      </c>
      <c r="P16" s="38">
        <v>0</v>
      </c>
      <c r="Q16" s="38">
        <v>0</v>
      </c>
      <c r="R16" s="38">
        <f t="shared" si="1"/>
        <v>0</v>
      </c>
      <c r="S16" s="38">
        <f t="shared" si="2"/>
        <v>391350.26</v>
      </c>
      <c r="T16" s="38">
        <f t="shared" si="3"/>
        <v>217416.81</v>
      </c>
      <c r="U16" s="38">
        <f t="shared" si="4"/>
        <v>173933.45</v>
      </c>
      <c r="V16" s="38">
        <f t="shared" si="5"/>
        <v>782700.52</v>
      </c>
      <c r="W16" s="45"/>
      <c r="X16" s="20" t="s">
        <v>343</v>
      </c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="5" customFormat="1" ht="64" customHeight="1" spans="1:39">
      <c r="A17" s="19">
        <v>12</v>
      </c>
      <c r="B17" s="20" t="s">
        <v>359</v>
      </c>
      <c r="C17" s="21" t="s">
        <v>344</v>
      </c>
      <c r="D17" s="21">
        <v>24</v>
      </c>
      <c r="E17" s="22">
        <v>16574</v>
      </c>
      <c r="F17" s="23">
        <v>2154620</v>
      </c>
      <c r="G17" s="23">
        <v>52572.73</v>
      </c>
      <c r="H17" s="24">
        <v>45809</v>
      </c>
      <c r="I17" s="24">
        <v>46173</v>
      </c>
      <c r="J17" s="23">
        <v>0</v>
      </c>
      <c r="K17" s="23">
        <v>23657.73</v>
      </c>
      <c r="L17" s="23">
        <v>13143.18</v>
      </c>
      <c r="M17" s="23">
        <v>15771.82</v>
      </c>
      <c r="N17" s="23">
        <f t="shared" si="0"/>
        <v>52572.73</v>
      </c>
      <c r="O17" s="38">
        <v>155.58</v>
      </c>
      <c r="P17" s="38">
        <v>86.44</v>
      </c>
      <c r="Q17" s="38">
        <v>103.73</v>
      </c>
      <c r="R17" s="38">
        <f t="shared" si="1"/>
        <v>345.75</v>
      </c>
      <c r="S17" s="38">
        <f t="shared" si="2"/>
        <v>23502.15</v>
      </c>
      <c r="T17" s="38">
        <f t="shared" si="3"/>
        <v>13056.74</v>
      </c>
      <c r="U17" s="38">
        <f t="shared" si="4"/>
        <v>15668.09</v>
      </c>
      <c r="V17" s="38">
        <f t="shared" si="5"/>
        <v>52226.98</v>
      </c>
      <c r="W17" s="45" t="s">
        <v>284</v>
      </c>
      <c r="X17" s="20" t="s">
        <v>345</v>
      </c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</row>
    <row r="18" s="5" customFormat="1" ht="36" customHeight="1" spans="1:39">
      <c r="A18" s="19">
        <v>13</v>
      </c>
      <c r="B18" s="20" t="s">
        <v>359</v>
      </c>
      <c r="C18" s="21" t="s">
        <v>351</v>
      </c>
      <c r="D18" s="21">
        <v>13</v>
      </c>
      <c r="E18" s="22">
        <v>19711</v>
      </c>
      <c r="F18" s="23">
        <v>2562430</v>
      </c>
      <c r="G18" s="23">
        <v>62523.29</v>
      </c>
      <c r="H18" s="24">
        <v>45809</v>
      </c>
      <c r="I18" s="24">
        <v>46173</v>
      </c>
      <c r="J18" s="23">
        <v>0</v>
      </c>
      <c r="K18" s="23">
        <v>28135.48</v>
      </c>
      <c r="L18" s="23">
        <v>15630.82</v>
      </c>
      <c r="M18" s="23">
        <v>18756.99</v>
      </c>
      <c r="N18" s="23">
        <f t="shared" si="0"/>
        <v>62523.29</v>
      </c>
      <c r="O18" s="38">
        <v>0</v>
      </c>
      <c r="P18" s="38">
        <v>0</v>
      </c>
      <c r="Q18" s="38">
        <v>0</v>
      </c>
      <c r="R18" s="38">
        <f t="shared" si="1"/>
        <v>0</v>
      </c>
      <c r="S18" s="38">
        <f t="shared" si="2"/>
        <v>28135.48</v>
      </c>
      <c r="T18" s="38">
        <f t="shared" si="3"/>
        <v>15630.82</v>
      </c>
      <c r="U18" s="38">
        <f t="shared" si="4"/>
        <v>18756.99</v>
      </c>
      <c r="V18" s="38">
        <f t="shared" si="5"/>
        <v>62523.29</v>
      </c>
      <c r="W18" s="45" t="s">
        <v>284</v>
      </c>
      <c r="X18" s="20" t="s">
        <v>349</v>
      </c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</row>
    <row r="19" s="5" customFormat="1" ht="36" customHeight="1" spans="1:39">
      <c r="A19" s="19">
        <v>14</v>
      </c>
      <c r="B19" s="20" t="s">
        <v>359</v>
      </c>
      <c r="C19" s="21" t="s">
        <v>348</v>
      </c>
      <c r="D19" s="21">
        <v>19</v>
      </c>
      <c r="E19" s="22">
        <v>50358</v>
      </c>
      <c r="F19" s="23">
        <v>6546540</v>
      </c>
      <c r="G19" s="23">
        <v>159735.58</v>
      </c>
      <c r="H19" s="24">
        <v>45809</v>
      </c>
      <c r="I19" s="24">
        <v>46173</v>
      </c>
      <c r="J19" s="23">
        <v>15973.56</v>
      </c>
      <c r="K19" s="23">
        <v>71881.01</v>
      </c>
      <c r="L19" s="23">
        <v>39933.9</v>
      </c>
      <c r="M19" s="23">
        <v>31947.11</v>
      </c>
      <c r="N19" s="23">
        <f t="shared" si="0"/>
        <v>143762.02</v>
      </c>
      <c r="O19" s="38">
        <v>0</v>
      </c>
      <c r="P19" s="38">
        <v>0</v>
      </c>
      <c r="Q19" s="38">
        <v>0</v>
      </c>
      <c r="R19" s="38">
        <f t="shared" si="1"/>
        <v>0</v>
      </c>
      <c r="S19" s="38">
        <f t="shared" si="2"/>
        <v>71881.01</v>
      </c>
      <c r="T19" s="38">
        <f t="shared" si="3"/>
        <v>39933.9</v>
      </c>
      <c r="U19" s="38">
        <f t="shared" si="4"/>
        <v>31947.11</v>
      </c>
      <c r="V19" s="38">
        <f t="shared" si="5"/>
        <v>143762.02</v>
      </c>
      <c r="W19" s="45"/>
      <c r="X19" s="20" t="s">
        <v>349</v>
      </c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</row>
    <row r="20" s="5" customFormat="1" ht="36" customHeight="1" spans="1:39">
      <c r="A20" s="19">
        <v>15</v>
      </c>
      <c r="B20" s="20" t="s">
        <v>359</v>
      </c>
      <c r="C20" s="21" t="s">
        <v>350</v>
      </c>
      <c r="D20" s="21">
        <v>19</v>
      </c>
      <c r="E20" s="22">
        <v>33033</v>
      </c>
      <c r="F20" s="23">
        <v>4294290</v>
      </c>
      <c r="G20" s="23">
        <v>104780.68</v>
      </c>
      <c r="H20" s="24">
        <v>45809</v>
      </c>
      <c r="I20" s="24">
        <v>46173</v>
      </c>
      <c r="J20" s="23">
        <v>10478.07</v>
      </c>
      <c r="K20" s="23">
        <v>47151.31</v>
      </c>
      <c r="L20" s="23">
        <v>26195.17</v>
      </c>
      <c r="M20" s="23">
        <v>20956.13</v>
      </c>
      <c r="N20" s="23">
        <f t="shared" si="0"/>
        <v>94302.61</v>
      </c>
      <c r="O20" s="38">
        <v>0</v>
      </c>
      <c r="P20" s="38">
        <v>0</v>
      </c>
      <c r="Q20" s="38">
        <v>0</v>
      </c>
      <c r="R20" s="38">
        <f t="shared" si="1"/>
        <v>0</v>
      </c>
      <c r="S20" s="38">
        <f t="shared" si="2"/>
        <v>47151.31</v>
      </c>
      <c r="T20" s="38">
        <f t="shared" si="3"/>
        <v>26195.17</v>
      </c>
      <c r="U20" s="38">
        <f t="shared" si="4"/>
        <v>20956.13</v>
      </c>
      <c r="V20" s="38">
        <f t="shared" si="5"/>
        <v>94302.61</v>
      </c>
      <c r="W20" s="45"/>
      <c r="X20" s="20" t="s">
        <v>347</v>
      </c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</row>
    <row r="21" s="5" customFormat="1" ht="64" customHeight="1" spans="1:39">
      <c r="A21" s="19">
        <v>16</v>
      </c>
      <c r="B21" s="20" t="s">
        <v>359</v>
      </c>
      <c r="C21" s="21" t="s">
        <v>346</v>
      </c>
      <c r="D21" s="21">
        <v>7</v>
      </c>
      <c r="E21" s="22">
        <v>2160</v>
      </c>
      <c r="F21" s="23">
        <v>280800</v>
      </c>
      <c r="G21" s="23">
        <v>6851.52</v>
      </c>
      <c r="H21" s="24">
        <v>45809</v>
      </c>
      <c r="I21" s="24">
        <v>46173</v>
      </c>
      <c r="J21" s="23">
        <v>0</v>
      </c>
      <c r="K21" s="23">
        <v>3083.18</v>
      </c>
      <c r="L21" s="23">
        <v>1712.88</v>
      </c>
      <c r="M21" s="23">
        <v>2055.46</v>
      </c>
      <c r="N21" s="23">
        <f t="shared" si="0"/>
        <v>6851.52</v>
      </c>
      <c r="O21" s="38">
        <v>71.37</v>
      </c>
      <c r="P21" s="38">
        <v>39.65</v>
      </c>
      <c r="Q21" s="38">
        <v>47.58</v>
      </c>
      <c r="R21" s="38">
        <f t="shared" si="1"/>
        <v>158.6</v>
      </c>
      <c r="S21" s="38">
        <f t="shared" si="2"/>
        <v>3011.81</v>
      </c>
      <c r="T21" s="38">
        <f t="shared" si="3"/>
        <v>1673.23</v>
      </c>
      <c r="U21" s="38">
        <f t="shared" si="4"/>
        <v>2007.88</v>
      </c>
      <c r="V21" s="38">
        <f t="shared" si="5"/>
        <v>6692.92</v>
      </c>
      <c r="W21" s="45" t="s">
        <v>284</v>
      </c>
      <c r="X21" s="20" t="s">
        <v>347</v>
      </c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</row>
    <row r="22" s="6" customFormat="1" ht="64" customHeight="1" spans="1:24">
      <c r="A22" s="25" t="s">
        <v>173</v>
      </c>
      <c r="B22" s="26"/>
      <c r="C22" s="27"/>
      <c r="D22" s="28">
        <f>SUM(D6:D7)</f>
        <v>349</v>
      </c>
      <c r="E22" s="29">
        <f>SUM(E6:E7)</f>
        <v>734415</v>
      </c>
      <c r="F22" s="30">
        <f t="shared" ref="F22:N22" si="6">SUM(F6:F21)</f>
        <v>326177930</v>
      </c>
      <c r="G22" s="30">
        <f t="shared" si="6"/>
        <v>7958741.52</v>
      </c>
      <c r="H22" s="31"/>
      <c r="I22" s="31"/>
      <c r="J22" s="30">
        <f>SUM(J6:J21)</f>
        <v>736986.93</v>
      </c>
      <c r="K22" s="30">
        <f t="shared" si="6"/>
        <v>3581433.69</v>
      </c>
      <c r="L22" s="30">
        <f t="shared" si="6"/>
        <v>1989685.39</v>
      </c>
      <c r="M22" s="30">
        <f t="shared" si="6"/>
        <v>1650635.51</v>
      </c>
      <c r="N22" s="30">
        <f t="shared" si="6"/>
        <v>7221754.59</v>
      </c>
      <c r="O22" s="30">
        <f t="shared" ref="O22:V22" si="7">SUM(O6:O21)</f>
        <v>1199.01</v>
      </c>
      <c r="P22" s="30">
        <f t="shared" si="7"/>
        <v>666.12</v>
      </c>
      <c r="Q22" s="30">
        <f t="shared" si="7"/>
        <v>799.350000000001</v>
      </c>
      <c r="R22" s="30">
        <f t="shared" si="7"/>
        <v>2664.48</v>
      </c>
      <c r="S22" s="30">
        <f t="shared" si="7"/>
        <v>3580234.68</v>
      </c>
      <c r="T22" s="30">
        <f t="shared" si="7"/>
        <v>1989019.27</v>
      </c>
      <c r="U22" s="30">
        <f t="shared" si="7"/>
        <v>1649836.16</v>
      </c>
      <c r="V22" s="30">
        <f t="shared" si="7"/>
        <v>7219090.11</v>
      </c>
      <c r="W22" s="46"/>
      <c r="X22" s="47"/>
    </row>
    <row r="23" spans="6:22">
      <c r="F23" s="8">
        <f>F22-附件1.汇总表!E23</f>
        <v>0</v>
      </c>
      <c r="G23" s="8">
        <f>G22-附件1.汇总表!F23</f>
        <v>0</v>
      </c>
      <c r="J23" s="8">
        <f>J22-附件1.汇总表!G23</f>
        <v>0</v>
      </c>
      <c r="K23" s="8">
        <f>K22-附件1.汇总表!H23</f>
        <v>0</v>
      </c>
      <c r="L23" s="8">
        <f>L22-附件1.汇总表!I23</f>
        <v>0</v>
      </c>
      <c r="M23" s="8">
        <f>M22-附件1.汇总表!J23</f>
        <v>0</v>
      </c>
      <c r="N23" s="8">
        <f>N22-附件1.汇总表!K23</f>
        <v>0</v>
      </c>
      <c r="O23" s="8">
        <f>O22-附件1.汇总表!L23</f>
        <v>0</v>
      </c>
      <c r="P23" s="8">
        <f>P22-附件1.汇总表!M23</f>
        <v>0</v>
      </c>
      <c r="Q23" s="8">
        <f>Q22-附件1.汇总表!N23</f>
        <v>0</v>
      </c>
      <c r="R23" s="8">
        <f>R22-附件1.汇总表!O23</f>
        <v>0</v>
      </c>
      <c r="S23" s="8">
        <f>S22-附件1.汇总表!P23</f>
        <v>0</v>
      </c>
      <c r="T23" s="8">
        <f>T22-附件1.汇总表!Q23</f>
        <v>0</v>
      </c>
      <c r="U23" s="8">
        <f>U22-附件1.汇总表!R23</f>
        <v>0</v>
      </c>
      <c r="V23" s="8">
        <f>V22-附件1.汇总表!S23</f>
        <v>0</v>
      </c>
    </row>
    <row r="24" spans="4:18">
      <c r="D24" s="32"/>
      <c r="E24" s="33"/>
      <c r="F24" s="32"/>
      <c r="G24" s="32"/>
      <c r="H24" s="33"/>
      <c r="I24" s="33"/>
      <c r="J24" s="32"/>
      <c r="K24" s="32"/>
      <c r="L24" s="32"/>
      <c r="M24" s="32"/>
      <c r="N24" s="34"/>
      <c r="O24" s="34"/>
      <c r="P24" s="34"/>
      <c r="Q24" s="34"/>
      <c r="R24" s="34"/>
    </row>
    <row r="25" spans="4:18">
      <c r="D25" s="33"/>
      <c r="E25" s="33"/>
      <c r="F25" s="34"/>
      <c r="G25" s="34"/>
      <c r="H25" s="33"/>
      <c r="I25" s="33"/>
      <c r="J25" s="34"/>
      <c r="K25" s="34"/>
      <c r="L25" s="34"/>
      <c r="M25" s="34"/>
      <c r="N25" s="34"/>
      <c r="O25" s="34"/>
      <c r="P25" s="34"/>
      <c r="Q25" s="34"/>
      <c r="R25" s="34"/>
    </row>
  </sheetData>
  <autoFilter xmlns:etc="http://www.wps.cn/officeDocument/2017/etCustomData" ref="A5:AM23" etc:filterBottomFollowUsedRange="0">
    <extLst/>
  </autoFilter>
  <mergeCells count="20">
    <mergeCell ref="A2:X2"/>
    <mergeCell ref="A3:E3"/>
    <mergeCell ref="K3:P3"/>
    <mergeCell ref="U3:V3"/>
    <mergeCell ref="K4:N4"/>
    <mergeCell ref="O4:R4"/>
    <mergeCell ref="S4:V4"/>
    <mergeCell ref="A22:C2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236111111111111" right="0.236111111111111" top="1.18055555555556" bottom="0.393055555555556" header="0.5" footer="0.196527777777778"/>
  <pageSetup paperSize="9" scale="52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2023.4.01-2023.6.31</vt:lpstr>
      <vt:lpstr>附件1.汇总表</vt:lpstr>
      <vt:lpstr>附件2-香蕉树种植保险</vt:lpstr>
      <vt:lpstr>附件3-大棚及棚内瓜菜种植保险</vt:lpstr>
      <vt:lpstr>附件4-早稻完全成本保险</vt:lpstr>
      <vt:lpstr>附件5-晚稻完全成本保险</vt:lpstr>
      <vt:lpstr>附件6-天然橡胶收入保险</vt:lpstr>
      <vt:lpstr>附件7-橡胶树完全成本保险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吴玮琪</dc:creator>
  <cp:lastModifiedBy>沁·玲珑Julia</cp:lastModifiedBy>
  <dcterms:created xsi:type="dcterms:W3CDTF">2015-06-06T02:17:00Z</dcterms:created>
  <dcterms:modified xsi:type="dcterms:W3CDTF">2025-11-12T07:51:35Z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C586FED495914376BE001DA385C11240_13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