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汇总表" sheetId="3" r:id="rId1"/>
    <sheet name="大灾明细表" sheetId="1" r:id="rId2"/>
    <sheet name="产量明细表" sheetId="2" r:id="rId3"/>
  </sheets>
  <definedNames>
    <definedName name="_xlnm._FilterDatabase" localSheetId="2" hidden="1">产量明细表!$A$5:$V$124</definedName>
    <definedName name="_xlnm._FilterDatabase" localSheetId="1" hidden="1">大灾明细表!$A$4:$Y$245</definedName>
    <definedName name="_xlnm.Print_Area" localSheetId="2">产量明细表!$A$1:$P$122</definedName>
    <definedName name="_xlnm.Print_Area" localSheetId="1">大灾明细表!$A$1:$U$245</definedName>
    <definedName name="_xlnm.Print_Area" localSheetId="0">汇总表!$A$1:$P$13</definedName>
    <definedName name="_xlnm.Print_Titles" localSheetId="2">产量明细表!$4:$5</definedName>
    <definedName name="_xlnm.Print_Titles" localSheetId="1">大灾明细表!$4:$5</definedName>
  </definedNames>
  <calcPr calcId="144525"/>
</workbook>
</file>

<file path=xl/sharedStrings.xml><?xml version="1.0" encoding="utf-8"?>
<sst xmlns="http://schemas.openxmlformats.org/spreadsheetml/2006/main" count="1149" uniqueCount="246">
  <si>
    <t>附件1</t>
  </si>
  <si>
    <t>2023年1月-3月芒果保险财政补贴保费汇总表</t>
  </si>
  <si>
    <t xml:space="preserve">审计单位 ：中国太平洋财产保险股份有限公司海南分公司 </t>
  </si>
  <si>
    <t>货币单位：元</t>
  </si>
  <si>
    <t>序号</t>
  </si>
  <si>
    <t>险种</t>
  </si>
  <si>
    <t>总保费</t>
  </si>
  <si>
    <t>农户自缴
(30%)</t>
  </si>
  <si>
    <t>申请财政补贴</t>
  </si>
  <si>
    <t>审定数量</t>
  </si>
  <si>
    <t>审定财政补贴</t>
  </si>
  <si>
    <t>备注</t>
  </si>
  <si>
    <t>中央补贴(30%)</t>
  </si>
  <si>
    <t>省补贴 (25%)</t>
  </si>
  <si>
    <t>市补贴（15%/45%）</t>
  </si>
  <si>
    <t>补贴小计</t>
  </si>
  <si>
    <t>户数</t>
  </si>
  <si>
    <t>亩数</t>
  </si>
  <si>
    <t>株数</t>
  </si>
  <si>
    <t>芒果大灾</t>
  </si>
  <si>
    <t>芒果产量</t>
  </si>
  <si>
    <t>一</t>
  </si>
  <si>
    <t>普通户小计</t>
  </si>
  <si>
    <t>二</t>
  </si>
  <si>
    <t>监测户小计</t>
  </si>
  <si>
    <t>合计</t>
  </si>
  <si>
    <t>注：芒果大灾和芒果产量投保株数存在重复的芒果树。</t>
  </si>
  <si>
    <t>附件2</t>
  </si>
  <si>
    <t>2023年1月-3月芒果大灾保险财政补贴保费明细表</t>
  </si>
  <si>
    <t>产品名称</t>
  </si>
  <si>
    <t>投保人</t>
  </si>
  <si>
    <t>起保日期</t>
  </si>
  <si>
    <t>终保日期</t>
  </si>
  <si>
    <t>投保亩数</t>
  </si>
  <si>
    <t>投保数量（株）</t>
  </si>
  <si>
    <t>核减财政补贴</t>
  </si>
  <si>
    <t>中央补贴</t>
  </si>
  <si>
    <t xml:space="preserve">省补贴 </t>
  </si>
  <si>
    <t>市补贴</t>
  </si>
  <si>
    <t>方振燕</t>
  </si>
  <si>
    <t>2024-01-09</t>
  </si>
  <si>
    <t>李沛琳</t>
  </si>
  <si>
    <t>2024-01-13</t>
  </si>
  <si>
    <t>田述钦</t>
  </si>
  <si>
    <t>2024-01-16</t>
  </si>
  <si>
    <t>陈良旺</t>
  </si>
  <si>
    <t>2024-02-21</t>
  </si>
  <si>
    <t>林志</t>
  </si>
  <si>
    <t>郑安汇</t>
  </si>
  <si>
    <t>2024-03-04</t>
  </si>
  <si>
    <t>林开宝</t>
  </si>
  <si>
    <t>高柳冰</t>
  </si>
  <si>
    <t>黄春玲</t>
  </si>
  <si>
    <t>朱必端</t>
  </si>
  <si>
    <t>易华收</t>
  </si>
  <si>
    <t>杨开根</t>
  </si>
  <si>
    <t>罗玲</t>
  </si>
  <si>
    <t>方月娥</t>
  </si>
  <si>
    <t>2024-03-07</t>
  </si>
  <si>
    <t>余根添</t>
  </si>
  <si>
    <t>阮清钰</t>
  </si>
  <si>
    <t>2024-03-09</t>
  </si>
  <si>
    <t>陈隆洪</t>
  </si>
  <si>
    <t>余新龙</t>
  </si>
  <si>
    <t>2024-03-11</t>
  </si>
  <si>
    <t>王学鑫</t>
  </si>
  <si>
    <t>曾城</t>
  </si>
  <si>
    <t>王铿</t>
  </si>
  <si>
    <t>黄久艳</t>
  </si>
  <si>
    <t>张纯辉</t>
  </si>
  <si>
    <t>2024-03-12</t>
  </si>
  <si>
    <t>刘道生</t>
  </si>
  <si>
    <t>朱克广</t>
  </si>
  <si>
    <t>吴文华</t>
  </si>
  <si>
    <t>陈冬花</t>
  </si>
  <si>
    <t>2024-03-14</t>
  </si>
  <si>
    <t>聂若添</t>
  </si>
  <si>
    <t>方爱</t>
  </si>
  <si>
    <t>2024-03-30</t>
  </si>
  <si>
    <t>林枝强</t>
  </si>
  <si>
    <t>2024-03-29</t>
  </si>
  <si>
    <t>林蒲花</t>
  </si>
  <si>
    <t>李忠妹</t>
  </si>
  <si>
    <t>陈魁钰</t>
  </si>
  <si>
    <t>周祥暨</t>
  </si>
  <si>
    <t>陈招金</t>
  </si>
  <si>
    <t>张纯秀</t>
  </si>
  <si>
    <t>2024-02-27</t>
  </si>
  <si>
    <t>黄华斌</t>
  </si>
  <si>
    <t>施粟基</t>
  </si>
  <si>
    <t>秦二孔</t>
  </si>
  <si>
    <t>2024-03-03</t>
  </si>
  <si>
    <t>余穗英</t>
  </si>
  <si>
    <t>施华南</t>
  </si>
  <si>
    <t>谭天琼</t>
  </si>
  <si>
    <t>兰建芳</t>
  </si>
  <si>
    <t>肖书楷</t>
  </si>
  <si>
    <t>陈享云</t>
  </si>
  <si>
    <t>2024-03-13</t>
  </si>
  <si>
    <t>李秀榕</t>
  </si>
  <si>
    <t>肖诗昌</t>
  </si>
  <si>
    <t>林昌纯</t>
  </si>
  <si>
    <t>2024-03-16</t>
  </si>
  <si>
    <t>谢镗</t>
  </si>
  <si>
    <t>2024-03-19</t>
  </si>
  <si>
    <t>冯兴生</t>
  </si>
  <si>
    <t>2024-03-23</t>
  </si>
  <si>
    <t>江礼庆</t>
  </si>
  <si>
    <t>杨培奇</t>
  </si>
  <si>
    <t>连纯锋</t>
  </si>
  <si>
    <t>林桂淼</t>
  </si>
  <si>
    <t>白昆凤</t>
  </si>
  <si>
    <t>王秋明</t>
  </si>
  <si>
    <t>李安</t>
  </si>
  <si>
    <t>符福亮</t>
  </si>
  <si>
    <t>2024-03-22</t>
  </si>
  <si>
    <t>杨贞容</t>
  </si>
  <si>
    <t>2024-03-24</t>
  </si>
  <si>
    <t>陈丁清</t>
  </si>
  <si>
    <t>徐玉娇</t>
  </si>
  <si>
    <t>谢丽明</t>
  </si>
  <si>
    <t>2024-03-28</t>
  </si>
  <si>
    <t>梁治雨</t>
  </si>
  <si>
    <t>2024-03-27</t>
  </si>
  <si>
    <t>陈孝标</t>
  </si>
  <si>
    <t>施孝略</t>
  </si>
  <si>
    <t>陈丽芳</t>
  </si>
  <si>
    <t>马钦利</t>
  </si>
  <si>
    <t>谢立务</t>
  </si>
  <si>
    <t>谢小苓</t>
  </si>
  <si>
    <t>韦胜菊</t>
  </si>
  <si>
    <t>陈妹</t>
  </si>
  <si>
    <t>阙香莲</t>
  </si>
  <si>
    <t>陈节云</t>
  </si>
  <si>
    <t>唐建香</t>
  </si>
  <si>
    <t>周芳斯</t>
  </si>
  <si>
    <t>陈碧霞</t>
  </si>
  <si>
    <t>张飞剑</t>
  </si>
  <si>
    <t>刘春赠</t>
  </si>
  <si>
    <t>苏桂城</t>
  </si>
  <si>
    <t>余根国</t>
  </si>
  <si>
    <t>吴平拱</t>
  </si>
  <si>
    <t>苏仰杰</t>
  </si>
  <si>
    <t>谢承快</t>
  </si>
  <si>
    <t>黄声品</t>
  </si>
  <si>
    <t>吴静</t>
  </si>
  <si>
    <t>方如钿</t>
  </si>
  <si>
    <t>甘惠慈</t>
  </si>
  <si>
    <t>邹知营</t>
  </si>
  <si>
    <t>黄声坚</t>
  </si>
  <si>
    <t>吴惠粉</t>
  </si>
  <si>
    <t>黄圆治</t>
  </si>
  <si>
    <t>梁知美</t>
  </si>
  <si>
    <t>方营俤</t>
  </si>
  <si>
    <t>符进</t>
  </si>
  <si>
    <t>梁兴何</t>
  </si>
  <si>
    <t>郑岳云</t>
  </si>
  <si>
    <t>甘丽珍</t>
  </si>
  <si>
    <t>方钦涛</t>
  </si>
  <si>
    <t>吴柳凤</t>
  </si>
  <si>
    <t>陈为富</t>
  </si>
  <si>
    <t>周志忠</t>
  </si>
  <si>
    <t>王俊</t>
  </si>
  <si>
    <t>张进武</t>
  </si>
  <si>
    <t>张进芳</t>
  </si>
  <si>
    <t>韦建平</t>
  </si>
  <si>
    <t>张国照</t>
  </si>
  <si>
    <t>张义挺</t>
  </si>
  <si>
    <t>韦月川</t>
  </si>
  <si>
    <t>文永胜</t>
  </si>
  <si>
    <t>韦礼军</t>
  </si>
  <si>
    <t>张师月</t>
  </si>
  <si>
    <t>韦海忠</t>
  </si>
  <si>
    <t>韦国山</t>
  </si>
  <si>
    <t>韦国景</t>
  </si>
  <si>
    <t>张家梧</t>
  </si>
  <si>
    <t>文定国</t>
  </si>
  <si>
    <t>张师良</t>
  </si>
  <si>
    <t>文德怀</t>
  </si>
  <si>
    <t>张关明</t>
  </si>
  <si>
    <t>张家灯</t>
  </si>
  <si>
    <t>张永格</t>
  </si>
  <si>
    <t>张金良</t>
  </si>
  <si>
    <t>韦应敏</t>
  </si>
  <si>
    <t>张学坚</t>
  </si>
  <si>
    <t>韦国讯</t>
  </si>
  <si>
    <t>韦文乘</t>
  </si>
  <si>
    <t>韦金梅</t>
  </si>
  <si>
    <t>张俊李</t>
  </si>
  <si>
    <t>张义武</t>
  </si>
  <si>
    <t>文师健</t>
  </si>
  <si>
    <t>蕉学章</t>
  </si>
  <si>
    <t>唐开福</t>
  </si>
  <si>
    <t>洪光强</t>
  </si>
  <si>
    <t>洪天亮</t>
  </si>
  <si>
    <t>洪尾弟</t>
  </si>
  <si>
    <t>黄国梅</t>
  </si>
  <si>
    <t>洪吉胜</t>
  </si>
  <si>
    <t>周永强</t>
  </si>
  <si>
    <t>周文亮</t>
  </si>
  <si>
    <t>周全</t>
  </si>
  <si>
    <t>蓝启忠</t>
  </si>
  <si>
    <t>黎德文</t>
  </si>
  <si>
    <t>蓝明新</t>
  </si>
  <si>
    <t>蓝海生</t>
  </si>
  <si>
    <t>洪海龙</t>
  </si>
  <si>
    <t>黄龙有</t>
  </si>
  <si>
    <t>董国辉</t>
  </si>
  <si>
    <t>蓝志平</t>
  </si>
  <si>
    <t>董成昌</t>
  </si>
  <si>
    <t>蓝新明</t>
  </si>
  <si>
    <t>董鑫森</t>
  </si>
  <si>
    <t>兰文清</t>
  </si>
  <si>
    <t>董志明</t>
  </si>
  <si>
    <t>高永钦</t>
  </si>
  <si>
    <t>高永微</t>
  </si>
  <si>
    <t>兰填祥</t>
  </si>
  <si>
    <t>兰小芳</t>
  </si>
  <si>
    <t>兰家忠</t>
  </si>
  <si>
    <t>黄小弟</t>
  </si>
  <si>
    <t>黄志荣</t>
  </si>
  <si>
    <t>蓝诚江</t>
  </si>
  <si>
    <t>苏桂连</t>
  </si>
  <si>
    <t>蓝永兴</t>
  </si>
  <si>
    <t>高永明</t>
  </si>
  <si>
    <t>蓝海川</t>
  </si>
  <si>
    <t>黎建生</t>
  </si>
  <si>
    <t>吉美香</t>
  </si>
  <si>
    <t>陈德江</t>
  </si>
  <si>
    <t>林学光</t>
  </si>
  <si>
    <t>陈星</t>
  </si>
  <si>
    <t>陈世辉</t>
  </si>
  <si>
    <t>董伟平</t>
  </si>
  <si>
    <t>李亚利</t>
  </si>
  <si>
    <t>林文龙</t>
  </si>
  <si>
    <t>林国兴</t>
  </si>
  <si>
    <t>陈国富</t>
  </si>
  <si>
    <t>陈正平</t>
  </si>
  <si>
    <t>陈忠</t>
  </si>
  <si>
    <t>附件3</t>
  </si>
  <si>
    <t>2023年1月-3月芒果产量保险财政补贴保费明细表</t>
  </si>
  <si>
    <t>农户自缴
（40%/0%）</t>
  </si>
  <si>
    <t>申报财政补贴</t>
  </si>
  <si>
    <t>市补贴（60%/100%）</t>
  </si>
  <si>
    <t>芒果产量（B款）</t>
  </si>
  <si>
    <t>张立思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</si>
</sst>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楷体_GB2312"/>
      <charset val="134"/>
    </font>
    <font>
      <sz val="14"/>
      <name val="楷体_GB2312"/>
      <charset val="134"/>
    </font>
    <font>
      <b/>
      <sz val="11"/>
      <name val="楷体_GB2312"/>
      <charset val="134"/>
    </font>
    <font>
      <sz val="11"/>
      <color theme="1"/>
      <name val="楷体_GB2312"/>
      <charset val="134"/>
    </font>
    <font>
      <sz val="11"/>
      <color indexed="8"/>
      <name val="楷体_GB2312"/>
      <charset val="134"/>
    </font>
    <font>
      <sz val="16"/>
      <color theme="1"/>
      <name val="楷体_GB2312"/>
      <charset val="134"/>
    </font>
    <font>
      <sz val="14"/>
      <color theme="1"/>
      <name val="楷体_GB2312"/>
      <charset val="134"/>
    </font>
    <font>
      <sz val="12"/>
      <color theme="1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9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5" fillId="28" borderId="11" applyNumberFormat="false" applyAlignment="false" applyProtection="false">
      <alignment vertical="center"/>
    </xf>
    <xf numFmtId="0" fontId="26" fillId="33" borderId="12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1" fillId="0" borderId="0" xfId="0" applyFont="true" applyAlignment="true">
      <alignment horizontal="right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1" fillId="0" borderId="1" xfId="15" applyFont="true" applyBorder="true" applyAlignment="true">
      <alignment horizontal="center" vertical="center" wrapText="true"/>
    </xf>
    <xf numFmtId="0" fontId="1" fillId="0" borderId="2" xfId="15" applyFont="true" applyBorder="true" applyAlignment="true">
      <alignment horizontal="center" vertical="center" wrapText="true"/>
    </xf>
    <xf numFmtId="0" fontId="1" fillId="0" borderId="3" xfId="15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177" fontId="1" fillId="0" borderId="1" xfId="0" applyNumberFormat="true" applyFont="true" applyBorder="true" applyAlignment="true">
      <alignment horizontal="left" vertical="center"/>
    </xf>
    <xf numFmtId="0" fontId="1" fillId="0" borderId="1" xfId="0" applyFont="true" applyBorder="true" applyAlignment="true">
      <alignment horizontal="left" vertical="center"/>
    </xf>
    <xf numFmtId="176" fontId="1" fillId="0" borderId="1" xfId="0" applyNumberFormat="true" applyFont="true" applyBorder="true" applyAlignment="true">
      <alignment horizontal="right" vertical="center"/>
    </xf>
    <xf numFmtId="0" fontId="1" fillId="0" borderId="4" xfId="15" applyFont="true" applyBorder="true" applyAlignment="true">
      <alignment horizontal="center" vertical="center" wrapText="true"/>
    </xf>
    <xf numFmtId="0" fontId="1" fillId="0" borderId="5" xfId="15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177" fontId="1" fillId="0" borderId="1" xfId="0" applyNumberFormat="true" applyFont="true" applyBorder="true" applyAlignment="true">
      <alignment horizontal="left" vertical="center" wrapText="true"/>
    </xf>
    <xf numFmtId="14" fontId="1" fillId="0" borderId="1" xfId="0" applyNumberFormat="true" applyFont="true" applyBorder="true" applyAlignment="true">
      <alignment horizontal="left" vertical="center"/>
    </xf>
    <xf numFmtId="0" fontId="4" fillId="0" borderId="0" xfId="0" applyFont="true">
      <alignment vertical="center"/>
    </xf>
    <xf numFmtId="0" fontId="4" fillId="2" borderId="0" xfId="0" applyFont="true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/>
    </xf>
    <xf numFmtId="0" fontId="6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1" fillId="2" borderId="1" xfId="15" applyFont="true" applyFill="true" applyBorder="true" applyAlignment="true">
      <alignment horizontal="center" vertical="center" wrapText="true"/>
    </xf>
    <xf numFmtId="176" fontId="1" fillId="2" borderId="1" xfId="15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6" fontId="1" fillId="2" borderId="1" xfId="15" applyNumberFormat="true" applyFont="true" applyFill="true" applyBorder="true" applyAlignment="true">
      <alignment horizontal="right" vertical="center" wrapText="true"/>
    </xf>
    <xf numFmtId="176" fontId="4" fillId="0" borderId="1" xfId="0" applyNumberFormat="true" applyFont="true" applyBorder="true" applyAlignment="true">
      <alignment horizontal="right" vertical="center"/>
    </xf>
    <xf numFmtId="176" fontId="8" fillId="0" borderId="1" xfId="0" applyNumberFormat="true" applyFont="true" applyBorder="true" applyAlignment="true">
      <alignment horizontal="right" vertical="center" wrapText="true"/>
    </xf>
    <xf numFmtId="0" fontId="4" fillId="0" borderId="0" xfId="0" applyFont="true" applyAlignment="true">
      <alignment vertical="center"/>
    </xf>
    <xf numFmtId="0" fontId="4" fillId="0" borderId="1" xfId="0" applyFont="true" applyBorder="true">
      <alignment vertical="center"/>
    </xf>
    <xf numFmtId="176" fontId="4" fillId="0" borderId="0" xfId="0" applyNumberFormat="true" applyFont="true">
      <alignment vertical="center"/>
    </xf>
    <xf numFmtId="0" fontId="4" fillId="0" borderId="0" xfId="0" applyFont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view="pageBreakPreview" zoomScaleNormal="100" zoomScaleSheetLayoutView="100" workbookViewId="0">
      <selection activeCell="O15" sqref="O15"/>
    </sheetView>
  </sheetViews>
  <sheetFormatPr defaultColWidth="8.85833333333333" defaultRowHeight="13.5"/>
  <cols>
    <col min="1" max="1" width="6.13333333333333" style="26" customWidth="true"/>
    <col min="2" max="2" width="12.525" style="26" customWidth="true"/>
    <col min="3" max="3" width="14.8" style="26" customWidth="true"/>
    <col min="4" max="4" width="14.1333333333333" style="26" customWidth="true"/>
    <col min="5" max="5" width="15.8" style="26" customWidth="true"/>
    <col min="6" max="6" width="12.4666666666667" style="26" customWidth="true"/>
    <col min="7" max="7" width="14.3666666666667" style="26" customWidth="true"/>
    <col min="8" max="8" width="13.8583333333333" style="26" customWidth="true"/>
    <col min="9" max="11" width="8.55833333333333" style="26" customWidth="true"/>
    <col min="12" max="12" width="13.8583333333333" style="26" customWidth="true"/>
    <col min="13" max="13" width="12.5083333333333" style="26" customWidth="true"/>
    <col min="14" max="14" width="14.4666666666667" style="26" customWidth="true"/>
    <col min="15" max="15" width="14.0333333333333" style="26" customWidth="true"/>
    <col min="16" max="16" width="9.66666666666667" style="26"/>
    <col min="17" max="16384" width="8.85833333333333" style="26"/>
  </cols>
  <sheetData>
    <row r="1" ht="19.05" customHeight="true" spans="1:1">
      <c r="A1" s="26" t="s">
        <v>0</v>
      </c>
    </row>
    <row r="2" ht="26" customHeight="true" spans="1:16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22.05" customHeight="true" spans="1:24">
      <c r="A3" s="5" t="s">
        <v>2</v>
      </c>
      <c r="B3" s="5"/>
      <c r="C3" s="5"/>
      <c r="D3" s="5"/>
      <c r="E3" s="5"/>
      <c r="O3" s="26" t="s">
        <v>3</v>
      </c>
      <c r="X3" s="44"/>
    </row>
    <row r="4" s="28" customFormat="true" ht="28.05" customHeight="true" spans="1:16">
      <c r="A4" s="37" t="s">
        <v>4</v>
      </c>
      <c r="B4" s="37" t="s">
        <v>5</v>
      </c>
      <c r="C4" s="34" t="s">
        <v>6</v>
      </c>
      <c r="D4" s="34" t="s">
        <v>7</v>
      </c>
      <c r="E4" s="34" t="s">
        <v>8</v>
      </c>
      <c r="F4" s="34"/>
      <c r="G4" s="34"/>
      <c r="H4" s="34"/>
      <c r="I4" s="37" t="s">
        <v>9</v>
      </c>
      <c r="J4" s="37"/>
      <c r="K4" s="37"/>
      <c r="L4" s="34" t="s">
        <v>10</v>
      </c>
      <c r="M4" s="34"/>
      <c r="N4" s="34"/>
      <c r="O4" s="34"/>
      <c r="P4" s="37" t="s">
        <v>11</v>
      </c>
    </row>
    <row r="5" ht="31.05" customHeight="true" spans="1:16">
      <c r="A5" s="37"/>
      <c r="B5" s="37"/>
      <c r="C5" s="34"/>
      <c r="D5" s="34"/>
      <c r="E5" s="34" t="s">
        <v>12</v>
      </c>
      <c r="F5" s="34" t="s">
        <v>13</v>
      </c>
      <c r="G5" s="34" t="s">
        <v>14</v>
      </c>
      <c r="H5" s="34" t="s">
        <v>15</v>
      </c>
      <c r="I5" s="37" t="s">
        <v>16</v>
      </c>
      <c r="J5" s="37" t="s">
        <v>17</v>
      </c>
      <c r="K5" s="37" t="s">
        <v>18</v>
      </c>
      <c r="L5" s="34" t="s">
        <v>12</v>
      </c>
      <c r="M5" s="34" t="s">
        <v>13</v>
      </c>
      <c r="N5" s="34" t="s">
        <v>14</v>
      </c>
      <c r="O5" s="34" t="s">
        <v>15</v>
      </c>
      <c r="P5" s="42"/>
    </row>
    <row r="6" ht="37.05" customHeight="true" spans="1:16">
      <c r="A6" s="37">
        <v>1</v>
      </c>
      <c r="B6" s="37" t="s">
        <v>19</v>
      </c>
      <c r="C6" s="38">
        <v>2858748</v>
      </c>
      <c r="D6" s="38">
        <v>857624.4</v>
      </c>
      <c r="E6" s="38">
        <v>857624.4</v>
      </c>
      <c r="F6" s="38">
        <v>714687</v>
      </c>
      <c r="G6" s="38">
        <v>428812.2</v>
      </c>
      <c r="H6" s="38">
        <v>2001123.6</v>
      </c>
      <c r="I6" s="37">
        <v>130</v>
      </c>
      <c r="J6" s="37">
        <v>5233.05</v>
      </c>
      <c r="K6" s="37">
        <v>224390</v>
      </c>
      <c r="L6" s="38">
        <v>857624.4</v>
      </c>
      <c r="M6" s="38">
        <v>714687</v>
      </c>
      <c r="N6" s="38">
        <v>428812.2</v>
      </c>
      <c r="O6" s="38">
        <f>L6+M6+N6</f>
        <v>2001123.6</v>
      </c>
      <c r="P6" s="42"/>
    </row>
    <row r="7" ht="37.05" customHeight="true" spans="1:16">
      <c r="A7" s="37">
        <v>2</v>
      </c>
      <c r="B7" s="37" t="s">
        <v>20</v>
      </c>
      <c r="C7" s="38">
        <v>4977045.6</v>
      </c>
      <c r="D7" s="38">
        <v>1990818.24</v>
      </c>
      <c r="E7" s="38"/>
      <c r="F7" s="38"/>
      <c r="G7" s="38">
        <v>2986227.36</v>
      </c>
      <c r="H7" s="38">
        <v>2986227.36</v>
      </c>
      <c r="I7" s="37">
        <v>101</v>
      </c>
      <c r="J7" s="37">
        <v>4036.98</v>
      </c>
      <c r="K7" s="37">
        <v>171660</v>
      </c>
      <c r="L7" s="38"/>
      <c r="M7" s="38"/>
      <c r="N7" s="38">
        <v>2986227.36</v>
      </c>
      <c r="O7" s="38">
        <f>L7+M7+N7</f>
        <v>2986227.36</v>
      </c>
      <c r="P7" s="42"/>
    </row>
    <row r="8" ht="37.05" customHeight="true" spans="1:16">
      <c r="A8" s="37" t="s">
        <v>21</v>
      </c>
      <c r="B8" s="37" t="s">
        <v>22</v>
      </c>
      <c r="C8" s="39">
        <f t="shared" ref="C8:N8" si="0">SUM(C6:C7)</f>
        <v>7835793.6</v>
      </c>
      <c r="D8" s="39">
        <f t="shared" si="0"/>
        <v>2848442.64</v>
      </c>
      <c r="E8" s="39">
        <f t="shared" si="0"/>
        <v>857624.4</v>
      </c>
      <c r="F8" s="39">
        <f t="shared" si="0"/>
        <v>714687</v>
      </c>
      <c r="G8" s="39">
        <f t="shared" si="0"/>
        <v>3415039.56</v>
      </c>
      <c r="H8" s="39">
        <f t="shared" si="0"/>
        <v>4987350.96</v>
      </c>
      <c r="I8" s="37">
        <f t="shared" si="0"/>
        <v>231</v>
      </c>
      <c r="J8" s="37">
        <f t="shared" si="0"/>
        <v>9270.03</v>
      </c>
      <c r="K8" s="37">
        <f t="shared" si="0"/>
        <v>396050</v>
      </c>
      <c r="L8" s="39">
        <f t="shared" si="0"/>
        <v>857624.4</v>
      </c>
      <c r="M8" s="39">
        <f t="shared" si="0"/>
        <v>714687</v>
      </c>
      <c r="N8" s="39">
        <f t="shared" si="0"/>
        <v>3415039.56</v>
      </c>
      <c r="O8" s="39">
        <f>O6+O7</f>
        <v>4987350.96</v>
      </c>
      <c r="P8" s="42"/>
    </row>
    <row r="9" ht="37.05" customHeight="true" spans="1:16">
      <c r="A9" s="37">
        <v>1</v>
      </c>
      <c r="B9" s="37" t="s">
        <v>19</v>
      </c>
      <c r="C9" s="40">
        <v>519768</v>
      </c>
      <c r="D9" s="38"/>
      <c r="E9" s="38">
        <v>155930.4</v>
      </c>
      <c r="F9" s="38">
        <v>129942</v>
      </c>
      <c r="G9" s="38">
        <v>233895.6</v>
      </c>
      <c r="H9" s="38">
        <v>519768</v>
      </c>
      <c r="I9" s="37">
        <v>109</v>
      </c>
      <c r="J9" s="37">
        <f>984.42-42.5</f>
        <v>941.92</v>
      </c>
      <c r="K9" s="37">
        <f>43314-1530</f>
        <v>41784</v>
      </c>
      <c r="L9" s="38">
        <v>150422.4</v>
      </c>
      <c r="M9" s="38">
        <v>125352</v>
      </c>
      <c r="N9" s="38">
        <v>225633.6</v>
      </c>
      <c r="O9" s="38">
        <f>L9+M9+N9</f>
        <v>501408</v>
      </c>
      <c r="P9" s="42"/>
    </row>
    <row r="10" ht="37.05" customHeight="true" spans="1:16">
      <c r="A10" s="37">
        <v>2</v>
      </c>
      <c r="B10" s="37" t="s">
        <v>20</v>
      </c>
      <c r="C10" s="38">
        <v>208717.6</v>
      </c>
      <c r="D10" s="38"/>
      <c r="E10" s="38"/>
      <c r="F10" s="38"/>
      <c r="G10" s="38">
        <v>208717.6</v>
      </c>
      <c r="H10" s="38">
        <v>208717.6</v>
      </c>
      <c r="I10" s="37">
        <v>15</v>
      </c>
      <c r="J10" s="37">
        <f>160.31-14.17</f>
        <v>146.14</v>
      </c>
      <c r="K10" s="37">
        <f>6110-510</f>
        <v>5600</v>
      </c>
      <c r="L10" s="38"/>
      <c r="M10" s="38"/>
      <c r="N10" s="38">
        <v>191296</v>
      </c>
      <c r="O10" s="38">
        <f>L10+M10+N10</f>
        <v>191296</v>
      </c>
      <c r="P10" s="42"/>
    </row>
    <row r="11" ht="37.05" customHeight="true" spans="1:16">
      <c r="A11" s="37" t="s">
        <v>23</v>
      </c>
      <c r="B11" s="37" t="s">
        <v>24</v>
      </c>
      <c r="C11" s="39">
        <f>SUM(C9:C10)</f>
        <v>728485.6</v>
      </c>
      <c r="D11" s="39"/>
      <c r="E11" s="39">
        <f t="shared" ref="E11:O11" si="1">SUM(E9:E10)</f>
        <v>155930.4</v>
      </c>
      <c r="F11" s="39">
        <f t="shared" si="1"/>
        <v>129942</v>
      </c>
      <c r="G11" s="39">
        <f t="shared" si="1"/>
        <v>442613.2</v>
      </c>
      <c r="H11" s="39">
        <f t="shared" si="1"/>
        <v>728485.6</v>
      </c>
      <c r="I11" s="37">
        <f t="shared" si="1"/>
        <v>124</v>
      </c>
      <c r="J11" s="37">
        <f t="shared" si="1"/>
        <v>1088.06</v>
      </c>
      <c r="K11" s="37">
        <f t="shared" si="1"/>
        <v>47384</v>
      </c>
      <c r="L11" s="39">
        <f t="shared" si="1"/>
        <v>150422.4</v>
      </c>
      <c r="M11" s="39">
        <f t="shared" si="1"/>
        <v>125352</v>
      </c>
      <c r="N11" s="39">
        <f t="shared" si="1"/>
        <v>416929.6</v>
      </c>
      <c r="O11" s="39">
        <f t="shared" si="1"/>
        <v>692704</v>
      </c>
      <c r="P11" s="42"/>
    </row>
    <row r="12" ht="37.05" customHeight="true" spans="1:16">
      <c r="A12" s="37"/>
      <c r="B12" s="37" t="s">
        <v>25</v>
      </c>
      <c r="C12" s="39">
        <f t="shared" ref="C12:O12" si="2">C11+C8</f>
        <v>8564279.2</v>
      </c>
      <c r="D12" s="39">
        <f t="shared" si="2"/>
        <v>2848442.64</v>
      </c>
      <c r="E12" s="39">
        <f t="shared" si="2"/>
        <v>1013554.8</v>
      </c>
      <c r="F12" s="39">
        <f t="shared" si="2"/>
        <v>844629</v>
      </c>
      <c r="G12" s="39">
        <f t="shared" si="2"/>
        <v>3857652.76</v>
      </c>
      <c r="H12" s="39">
        <f t="shared" si="2"/>
        <v>5715836.56</v>
      </c>
      <c r="I12" s="37">
        <f t="shared" si="2"/>
        <v>355</v>
      </c>
      <c r="J12" s="37">
        <f t="shared" si="2"/>
        <v>10358.09</v>
      </c>
      <c r="K12" s="37">
        <f t="shared" si="2"/>
        <v>443434</v>
      </c>
      <c r="L12" s="39">
        <f t="shared" si="2"/>
        <v>1008046.8</v>
      </c>
      <c r="M12" s="39">
        <f t="shared" si="2"/>
        <v>840039</v>
      </c>
      <c r="N12" s="39">
        <f t="shared" si="2"/>
        <v>3831969.16</v>
      </c>
      <c r="O12" s="39">
        <f t="shared" si="2"/>
        <v>5680054.96</v>
      </c>
      <c r="P12" s="42"/>
    </row>
    <row r="13" ht="26" customHeight="true" spans="1:5">
      <c r="A13" s="41" t="s">
        <v>26</v>
      </c>
      <c r="B13" s="41"/>
      <c r="C13" s="41"/>
      <c r="D13" s="41"/>
      <c r="E13" s="41"/>
    </row>
    <row r="17" spans="16:16">
      <c r="P17" s="43"/>
    </row>
    <row r="19" spans="15:15">
      <c r="O19" s="43"/>
    </row>
    <row r="22" spans="15:15">
      <c r="O22" s="43"/>
    </row>
  </sheetData>
  <mergeCells count="9">
    <mergeCell ref="A2:P2"/>
    <mergeCell ref="A3:E3"/>
    <mergeCell ref="E4:H4"/>
    <mergeCell ref="I4:K4"/>
    <mergeCell ref="L4:O4"/>
    <mergeCell ref="A4:A5"/>
    <mergeCell ref="B4:B5"/>
    <mergeCell ref="C4:C5"/>
    <mergeCell ref="D4:D5"/>
  </mergeCells>
  <pageMargins left="0.156944444444444" right="0.156944444444444" top="0.550694444444444" bottom="1" header="0.5" footer="0.5"/>
  <pageSetup paperSize="9" scale="76" orientation="landscape" useFirstPageNumber="tru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5"/>
  <sheetViews>
    <sheetView view="pageBreakPreview" zoomScale="80" zoomScaleNormal="100" zoomScaleSheetLayoutView="80" workbookViewId="0">
      <pane ySplit="5" topLeftCell="A214" activePane="bottomLeft" state="frozen"/>
      <selection/>
      <selection pane="bottomLeft" activeCell="P248" sqref="P248"/>
    </sheetView>
  </sheetViews>
  <sheetFormatPr defaultColWidth="9" defaultRowHeight="13.5"/>
  <cols>
    <col min="1" max="1" width="5" style="28" customWidth="true"/>
    <col min="2" max="2" width="6.2" style="29" customWidth="true"/>
    <col min="3" max="3" width="8.13333333333333" style="28" customWidth="true"/>
    <col min="4" max="4" width="10.1333333333333" style="28" customWidth="true"/>
    <col min="5" max="5" width="10.7416666666667" style="28" customWidth="true"/>
    <col min="6" max="6" width="8.8" style="28" customWidth="true"/>
    <col min="7" max="7" width="8.60833333333333" style="28" customWidth="true"/>
    <col min="8" max="8" width="13.8" style="28" customWidth="true"/>
    <col min="9" max="9" width="11.7166666666667" style="28" customWidth="true"/>
    <col min="10" max="10" width="14.2" style="26" customWidth="true"/>
    <col min="11" max="11" width="11.6" style="28" customWidth="true"/>
    <col min="12" max="12" width="14.2" style="28" customWidth="true"/>
    <col min="13" max="13" width="13.6666666666667" style="28" customWidth="true"/>
    <col min="14" max="14" width="10.4666666666667" style="28" customWidth="true"/>
    <col min="15" max="15" width="10.5916666666667" style="28" customWidth="true"/>
    <col min="16" max="16" width="10.65" style="28" customWidth="true"/>
    <col min="17" max="17" width="14.175" style="28" customWidth="true"/>
    <col min="18" max="18" width="11.8" style="28" customWidth="true"/>
    <col min="19" max="19" width="11.6666666666667" style="28" customWidth="true"/>
    <col min="20" max="20" width="13.4666666666667" style="28" customWidth="true"/>
    <col min="21" max="21" width="9.46666666666667" style="28" customWidth="true"/>
    <col min="22" max="16384" width="9" style="28"/>
  </cols>
  <sheetData>
    <row r="1" ht="19.05" customHeight="true" spans="1:1">
      <c r="A1" s="30" t="s">
        <v>27</v>
      </c>
    </row>
    <row r="2" ht="27" customHeight="true" spans="1:21">
      <c r="A2" s="31" t="s">
        <v>28</v>
      </c>
      <c r="B2" s="3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="26" customFormat="true" ht="22.05" customHeight="true" spans="1:21">
      <c r="A3" s="5" t="s">
        <v>2</v>
      </c>
      <c r="B3" s="5"/>
      <c r="C3" s="5"/>
      <c r="D3" s="5"/>
      <c r="E3" s="5"/>
      <c r="F3" s="5"/>
      <c r="G3" s="28"/>
      <c r="T3" s="28" t="s">
        <v>3</v>
      </c>
      <c r="U3" s="28"/>
    </row>
    <row r="4" s="27" customFormat="true" ht="20" customHeight="true" spans="1:21">
      <c r="A4" s="33" t="s">
        <v>4</v>
      </c>
      <c r="B4" s="33" t="s">
        <v>29</v>
      </c>
      <c r="C4" s="33" t="s">
        <v>30</v>
      </c>
      <c r="D4" s="33" t="s">
        <v>31</v>
      </c>
      <c r="E4" s="33" t="s">
        <v>32</v>
      </c>
      <c r="F4" s="33" t="s">
        <v>33</v>
      </c>
      <c r="G4" s="33" t="s">
        <v>34</v>
      </c>
      <c r="H4" s="34" t="s">
        <v>6</v>
      </c>
      <c r="I4" s="34" t="s">
        <v>7</v>
      </c>
      <c r="J4" s="34" t="s">
        <v>8</v>
      </c>
      <c r="K4" s="34"/>
      <c r="L4" s="34"/>
      <c r="M4" s="34"/>
      <c r="N4" s="34" t="s">
        <v>35</v>
      </c>
      <c r="O4" s="34"/>
      <c r="P4" s="34"/>
      <c r="Q4" s="34" t="s">
        <v>10</v>
      </c>
      <c r="R4" s="34"/>
      <c r="S4" s="34"/>
      <c r="T4" s="34"/>
      <c r="U4" s="35" t="s">
        <v>11</v>
      </c>
    </row>
    <row r="5" s="27" customFormat="true" ht="31.15" customHeight="true" spans="1:21">
      <c r="A5" s="33"/>
      <c r="B5" s="33"/>
      <c r="C5" s="33"/>
      <c r="D5" s="33"/>
      <c r="E5" s="33"/>
      <c r="F5" s="33"/>
      <c r="G5" s="33"/>
      <c r="H5" s="34"/>
      <c r="I5" s="34"/>
      <c r="J5" s="34" t="s">
        <v>12</v>
      </c>
      <c r="K5" s="34" t="s">
        <v>13</v>
      </c>
      <c r="L5" s="34" t="s">
        <v>14</v>
      </c>
      <c r="M5" s="34" t="s">
        <v>15</v>
      </c>
      <c r="N5" s="34" t="s">
        <v>36</v>
      </c>
      <c r="O5" s="34" t="s">
        <v>37</v>
      </c>
      <c r="P5" s="34" t="s">
        <v>38</v>
      </c>
      <c r="Q5" s="34" t="s">
        <v>12</v>
      </c>
      <c r="R5" s="34" t="s">
        <v>13</v>
      </c>
      <c r="S5" s="34" t="s">
        <v>14</v>
      </c>
      <c r="T5" s="34" t="s">
        <v>15</v>
      </c>
      <c r="U5" s="35"/>
    </row>
    <row r="6" ht="31.05" customHeight="true" spans="1:21">
      <c r="A6" s="16">
        <v>1</v>
      </c>
      <c r="B6" s="16" t="s">
        <v>19</v>
      </c>
      <c r="C6" s="16" t="s">
        <v>39</v>
      </c>
      <c r="D6" s="16">
        <v>44936</v>
      </c>
      <c r="E6" s="16" t="s">
        <v>40</v>
      </c>
      <c r="F6" s="16">
        <v>53.51</v>
      </c>
      <c r="G6" s="16">
        <v>2100</v>
      </c>
      <c r="H6" s="16">
        <v>32760</v>
      </c>
      <c r="I6" s="16">
        <v>9828</v>
      </c>
      <c r="J6" s="16">
        <f>H6*0.3</f>
        <v>9828</v>
      </c>
      <c r="K6" s="16">
        <f>H6*0.25</f>
        <v>8190</v>
      </c>
      <c r="L6" s="16">
        <f>H6*0.15</f>
        <v>4914</v>
      </c>
      <c r="M6" s="16">
        <f>J6+K6+L6</f>
        <v>22932</v>
      </c>
      <c r="N6" s="16"/>
      <c r="O6" s="16"/>
      <c r="P6" s="16"/>
      <c r="Q6" s="16">
        <f>J6-N6</f>
        <v>9828</v>
      </c>
      <c r="R6" s="16">
        <f>K6-O6</f>
        <v>8190</v>
      </c>
      <c r="S6" s="16">
        <f>L6-P6</f>
        <v>4914</v>
      </c>
      <c r="T6" s="16">
        <f>Q6+R6+S6</f>
        <v>22932</v>
      </c>
      <c r="U6" s="16"/>
    </row>
    <row r="7" ht="31.05" customHeight="true" spans="1:21">
      <c r="A7" s="16">
        <v>2</v>
      </c>
      <c r="B7" s="16" t="s">
        <v>19</v>
      </c>
      <c r="C7" s="16" t="s">
        <v>41</v>
      </c>
      <c r="D7" s="16">
        <v>44940</v>
      </c>
      <c r="E7" s="16" t="s">
        <v>42</v>
      </c>
      <c r="F7" s="16">
        <v>56.5</v>
      </c>
      <c r="G7" s="16">
        <v>2250</v>
      </c>
      <c r="H7" s="16">
        <v>35100</v>
      </c>
      <c r="I7" s="16">
        <v>10530</v>
      </c>
      <c r="J7" s="16">
        <f>H7*0.3</f>
        <v>10530</v>
      </c>
      <c r="K7" s="16">
        <f t="shared" ref="K7:K38" si="0">H7*0.25</f>
        <v>8775</v>
      </c>
      <c r="L7" s="16">
        <f t="shared" ref="L7:L38" si="1">H7*0.15</f>
        <v>5265</v>
      </c>
      <c r="M7" s="16">
        <f t="shared" ref="M7:M38" si="2">J7+K7+L7</f>
        <v>24570</v>
      </c>
      <c r="N7" s="16"/>
      <c r="O7" s="16"/>
      <c r="P7" s="16"/>
      <c r="Q7" s="16">
        <f t="shared" ref="Q7:Q70" si="3">J7-N7</f>
        <v>10530</v>
      </c>
      <c r="R7" s="16">
        <f t="shared" ref="R7:R70" si="4">K7-O7</f>
        <v>8775</v>
      </c>
      <c r="S7" s="16">
        <f t="shared" ref="S7:S70" si="5">L7-P7</f>
        <v>5265</v>
      </c>
      <c r="T7" s="16">
        <f t="shared" ref="T7:T70" si="6">Q7+R7+S7</f>
        <v>24570</v>
      </c>
      <c r="U7" s="16"/>
    </row>
    <row r="8" ht="31.05" customHeight="true" spans="1:21">
      <c r="A8" s="16">
        <v>3</v>
      </c>
      <c r="B8" s="16" t="s">
        <v>19</v>
      </c>
      <c r="C8" s="16" t="s">
        <v>43</v>
      </c>
      <c r="D8" s="16">
        <v>44943</v>
      </c>
      <c r="E8" s="16" t="s">
        <v>44</v>
      </c>
      <c r="F8" s="16">
        <v>74.24</v>
      </c>
      <c r="G8" s="16">
        <v>3000</v>
      </c>
      <c r="H8" s="16">
        <v>46800</v>
      </c>
      <c r="I8" s="16">
        <v>14040</v>
      </c>
      <c r="J8" s="16">
        <f>H8*0.3</f>
        <v>14040</v>
      </c>
      <c r="K8" s="16">
        <f t="shared" si="0"/>
        <v>11700</v>
      </c>
      <c r="L8" s="16">
        <f t="shared" si="1"/>
        <v>7020</v>
      </c>
      <c r="M8" s="16">
        <f t="shared" si="2"/>
        <v>32760</v>
      </c>
      <c r="N8" s="16"/>
      <c r="O8" s="16"/>
      <c r="P8" s="16"/>
      <c r="Q8" s="16">
        <f t="shared" si="3"/>
        <v>14040</v>
      </c>
      <c r="R8" s="16">
        <f t="shared" si="4"/>
        <v>11700</v>
      </c>
      <c r="S8" s="16">
        <f t="shared" si="5"/>
        <v>7020</v>
      </c>
      <c r="T8" s="16">
        <f t="shared" si="6"/>
        <v>32760</v>
      </c>
      <c r="U8" s="16"/>
    </row>
    <row r="9" ht="31.05" customHeight="true" spans="1:21">
      <c r="A9" s="16">
        <v>4</v>
      </c>
      <c r="B9" s="16" t="s">
        <v>19</v>
      </c>
      <c r="C9" s="16" t="s">
        <v>45</v>
      </c>
      <c r="D9" s="16">
        <v>44979</v>
      </c>
      <c r="E9" s="16" t="s">
        <v>46</v>
      </c>
      <c r="F9" s="16">
        <v>50.66</v>
      </c>
      <c r="G9" s="16">
        <v>2200</v>
      </c>
      <c r="H9" s="16">
        <v>34320</v>
      </c>
      <c r="I9" s="16">
        <v>10296</v>
      </c>
      <c r="J9" s="16">
        <f>H9*0.3</f>
        <v>10296</v>
      </c>
      <c r="K9" s="16">
        <f t="shared" si="0"/>
        <v>8580</v>
      </c>
      <c r="L9" s="16">
        <f t="shared" si="1"/>
        <v>5148</v>
      </c>
      <c r="M9" s="16">
        <f t="shared" si="2"/>
        <v>24024</v>
      </c>
      <c r="N9" s="16"/>
      <c r="O9" s="16"/>
      <c r="P9" s="16"/>
      <c r="Q9" s="16">
        <f t="shared" si="3"/>
        <v>10296</v>
      </c>
      <c r="R9" s="16">
        <f t="shared" si="4"/>
        <v>8580</v>
      </c>
      <c r="S9" s="16">
        <f t="shared" si="5"/>
        <v>5148</v>
      </c>
      <c r="T9" s="16">
        <f t="shared" si="6"/>
        <v>24024</v>
      </c>
      <c r="U9" s="16"/>
    </row>
    <row r="10" ht="31.05" customHeight="true" spans="1:21">
      <c r="A10" s="16">
        <v>5</v>
      </c>
      <c r="B10" s="16" t="s">
        <v>19</v>
      </c>
      <c r="C10" s="16" t="s">
        <v>47</v>
      </c>
      <c r="D10" s="16">
        <v>44979</v>
      </c>
      <c r="E10" s="16" t="s">
        <v>46</v>
      </c>
      <c r="F10" s="16">
        <v>23.26</v>
      </c>
      <c r="G10" s="16">
        <v>1000</v>
      </c>
      <c r="H10" s="16">
        <v>12000</v>
      </c>
      <c r="I10" s="16">
        <v>3600</v>
      </c>
      <c r="J10" s="16">
        <f>H10*0.3</f>
        <v>3600</v>
      </c>
      <c r="K10" s="16">
        <f t="shared" si="0"/>
        <v>3000</v>
      </c>
      <c r="L10" s="16">
        <f t="shared" si="1"/>
        <v>1800</v>
      </c>
      <c r="M10" s="16">
        <f t="shared" si="2"/>
        <v>8400</v>
      </c>
      <c r="N10" s="16"/>
      <c r="O10" s="16"/>
      <c r="P10" s="16"/>
      <c r="Q10" s="16">
        <f t="shared" si="3"/>
        <v>3600</v>
      </c>
      <c r="R10" s="16">
        <f t="shared" si="4"/>
        <v>3000</v>
      </c>
      <c r="S10" s="16">
        <f t="shared" si="5"/>
        <v>1800</v>
      </c>
      <c r="T10" s="16">
        <f t="shared" si="6"/>
        <v>8400</v>
      </c>
      <c r="U10" s="16"/>
    </row>
    <row r="11" ht="31.05" customHeight="true" spans="1:21">
      <c r="A11" s="16">
        <v>6</v>
      </c>
      <c r="B11" s="16" t="s">
        <v>19</v>
      </c>
      <c r="C11" s="16" t="s">
        <v>48</v>
      </c>
      <c r="D11" s="16">
        <v>44990</v>
      </c>
      <c r="E11" s="16" t="s">
        <v>49</v>
      </c>
      <c r="F11" s="16">
        <v>34.35</v>
      </c>
      <c r="G11" s="16">
        <v>1500</v>
      </c>
      <c r="H11" s="16">
        <v>18000</v>
      </c>
      <c r="I11" s="16">
        <v>5400</v>
      </c>
      <c r="J11" s="16">
        <v>5400</v>
      </c>
      <c r="K11" s="16">
        <f t="shared" si="0"/>
        <v>4500</v>
      </c>
      <c r="L11" s="16">
        <f t="shared" si="1"/>
        <v>2700</v>
      </c>
      <c r="M11" s="16">
        <f t="shared" si="2"/>
        <v>12600</v>
      </c>
      <c r="N11" s="16"/>
      <c r="O11" s="16"/>
      <c r="P11" s="16"/>
      <c r="Q11" s="16">
        <f t="shared" si="3"/>
        <v>5400</v>
      </c>
      <c r="R11" s="16">
        <f t="shared" si="4"/>
        <v>4500</v>
      </c>
      <c r="S11" s="16">
        <f t="shared" si="5"/>
        <v>2700</v>
      </c>
      <c r="T11" s="16">
        <f t="shared" si="6"/>
        <v>12600</v>
      </c>
      <c r="U11" s="16"/>
    </row>
    <row r="12" ht="31.05" customHeight="true" spans="1:21">
      <c r="A12" s="16">
        <v>7</v>
      </c>
      <c r="B12" s="16" t="s">
        <v>19</v>
      </c>
      <c r="C12" s="16" t="s">
        <v>50</v>
      </c>
      <c r="D12" s="16">
        <v>44990</v>
      </c>
      <c r="E12" s="16" t="s">
        <v>49</v>
      </c>
      <c r="F12" s="16">
        <v>55.82</v>
      </c>
      <c r="G12" s="16">
        <v>2400</v>
      </c>
      <c r="H12" s="16">
        <v>28800</v>
      </c>
      <c r="I12" s="16">
        <v>8640</v>
      </c>
      <c r="J12" s="16">
        <v>8640</v>
      </c>
      <c r="K12" s="16">
        <f t="shared" si="0"/>
        <v>7200</v>
      </c>
      <c r="L12" s="16">
        <f t="shared" si="1"/>
        <v>4320</v>
      </c>
      <c r="M12" s="16">
        <f t="shared" si="2"/>
        <v>20160</v>
      </c>
      <c r="N12" s="16"/>
      <c r="O12" s="16"/>
      <c r="P12" s="16"/>
      <c r="Q12" s="16">
        <f t="shared" si="3"/>
        <v>8640</v>
      </c>
      <c r="R12" s="16">
        <f t="shared" si="4"/>
        <v>7200</v>
      </c>
      <c r="S12" s="16">
        <f t="shared" si="5"/>
        <v>4320</v>
      </c>
      <c r="T12" s="16">
        <f t="shared" si="6"/>
        <v>20160</v>
      </c>
      <c r="U12" s="16"/>
    </row>
    <row r="13" ht="31.05" customHeight="true" spans="1:21">
      <c r="A13" s="16">
        <v>8</v>
      </c>
      <c r="B13" s="16" t="s">
        <v>19</v>
      </c>
      <c r="C13" s="16" t="s">
        <v>51</v>
      </c>
      <c r="D13" s="16">
        <v>44990</v>
      </c>
      <c r="E13" s="16" t="s">
        <v>49</v>
      </c>
      <c r="F13" s="16">
        <v>60.82</v>
      </c>
      <c r="G13" s="16">
        <v>2600</v>
      </c>
      <c r="H13" s="16">
        <v>31200</v>
      </c>
      <c r="I13" s="16">
        <v>9360</v>
      </c>
      <c r="J13" s="16">
        <v>9360</v>
      </c>
      <c r="K13" s="16">
        <f t="shared" si="0"/>
        <v>7800</v>
      </c>
      <c r="L13" s="16">
        <f t="shared" si="1"/>
        <v>4680</v>
      </c>
      <c r="M13" s="16">
        <f t="shared" si="2"/>
        <v>21840</v>
      </c>
      <c r="N13" s="16"/>
      <c r="O13" s="16"/>
      <c r="P13" s="16"/>
      <c r="Q13" s="16">
        <f t="shared" si="3"/>
        <v>9360</v>
      </c>
      <c r="R13" s="16">
        <f t="shared" si="4"/>
        <v>7800</v>
      </c>
      <c r="S13" s="16">
        <f t="shared" si="5"/>
        <v>4680</v>
      </c>
      <c r="T13" s="16">
        <f t="shared" si="6"/>
        <v>21840</v>
      </c>
      <c r="U13" s="16"/>
    </row>
    <row r="14" ht="31.05" customHeight="true" spans="1:21">
      <c r="A14" s="16">
        <v>9</v>
      </c>
      <c r="B14" s="16" t="s">
        <v>19</v>
      </c>
      <c r="C14" s="16" t="s">
        <v>52</v>
      </c>
      <c r="D14" s="16">
        <v>44990</v>
      </c>
      <c r="E14" s="16" t="s">
        <v>49</v>
      </c>
      <c r="F14" s="16">
        <v>53.16</v>
      </c>
      <c r="G14" s="16">
        <v>2000</v>
      </c>
      <c r="H14" s="16">
        <v>24000</v>
      </c>
      <c r="I14" s="16">
        <v>7200</v>
      </c>
      <c r="J14" s="16">
        <v>7200</v>
      </c>
      <c r="K14" s="16">
        <f t="shared" si="0"/>
        <v>6000</v>
      </c>
      <c r="L14" s="16">
        <f t="shared" si="1"/>
        <v>3600</v>
      </c>
      <c r="M14" s="16">
        <f t="shared" si="2"/>
        <v>16800</v>
      </c>
      <c r="N14" s="16"/>
      <c r="O14" s="16"/>
      <c r="P14" s="16"/>
      <c r="Q14" s="16">
        <f t="shared" si="3"/>
        <v>7200</v>
      </c>
      <c r="R14" s="16">
        <f t="shared" si="4"/>
        <v>6000</v>
      </c>
      <c r="S14" s="16">
        <f t="shared" si="5"/>
        <v>3600</v>
      </c>
      <c r="T14" s="16">
        <f t="shared" si="6"/>
        <v>16800</v>
      </c>
      <c r="U14" s="16"/>
    </row>
    <row r="15" ht="31.05" customHeight="true" spans="1:21">
      <c r="A15" s="16">
        <v>10</v>
      </c>
      <c r="B15" s="16" t="s">
        <v>19</v>
      </c>
      <c r="C15" s="16" t="s">
        <v>53</v>
      </c>
      <c r="D15" s="16">
        <v>44990</v>
      </c>
      <c r="E15" s="16" t="s">
        <v>49</v>
      </c>
      <c r="F15" s="16">
        <v>30.22</v>
      </c>
      <c r="G15" s="16">
        <v>1300</v>
      </c>
      <c r="H15" s="16">
        <v>15600</v>
      </c>
      <c r="I15" s="16">
        <v>4680</v>
      </c>
      <c r="J15" s="16">
        <v>4680</v>
      </c>
      <c r="K15" s="16">
        <f t="shared" si="0"/>
        <v>3900</v>
      </c>
      <c r="L15" s="16">
        <f t="shared" si="1"/>
        <v>2340</v>
      </c>
      <c r="M15" s="16">
        <f t="shared" si="2"/>
        <v>10920</v>
      </c>
      <c r="N15" s="16"/>
      <c r="O15" s="16"/>
      <c r="P15" s="16"/>
      <c r="Q15" s="16">
        <f t="shared" si="3"/>
        <v>4680</v>
      </c>
      <c r="R15" s="16">
        <f t="shared" si="4"/>
        <v>3900</v>
      </c>
      <c r="S15" s="16">
        <f t="shared" si="5"/>
        <v>2340</v>
      </c>
      <c r="T15" s="16">
        <f t="shared" si="6"/>
        <v>10920</v>
      </c>
      <c r="U15" s="16"/>
    </row>
    <row r="16" ht="31.05" customHeight="true" spans="1:21">
      <c r="A16" s="16">
        <v>11</v>
      </c>
      <c r="B16" s="16" t="s">
        <v>19</v>
      </c>
      <c r="C16" s="16" t="s">
        <v>53</v>
      </c>
      <c r="D16" s="16">
        <v>44990</v>
      </c>
      <c r="E16" s="16" t="s">
        <v>49</v>
      </c>
      <c r="F16" s="16">
        <v>38.87</v>
      </c>
      <c r="G16" s="16">
        <v>1700</v>
      </c>
      <c r="H16" s="16">
        <v>20400</v>
      </c>
      <c r="I16" s="16">
        <v>6120</v>
      </c>
      <c r="J16" s="16">
        <v>6120</v>
      </c>
      <c r="K16" s="16">
        <f t="shared" si="0"/>
        <v>5100</v>
      </c>
      <c r="L16" s="16">
        <f t="shared" si="1"/>
        <v>3060</v>
      </c>
      <c r="M16" s="16">
        <f t="shared" si="2"/>
        <v>14280</v>
      </c>
      <c r="N16" s="16"/>
      <c r="O16" s="16"/>
      <c r="P16" s="16"/>
      <c r="Q16" s="16">
        <f t="shared" si="3"/>
        <v>6120</v>
      </c>
      <c r="R16" s="16">
        <f t="shared" si="4"/>
        <v>5100</v>
      </c>
      <c r="S16" s="16">
        <f t="shared" si="5"/>
        <v>3060</v>
      </c>
      <c r="T16" s="16">
        <f t="shared" si="6"/>
        <v>14280</v>
      </c>
      <c r="U16" s="16"/>
    </row>
    <row r="17" ht="31.05" customHeight="true" spans="1:21">
      <c r="A17" s="16">
        <v>12</v>
      </c>
      <c r="B17" s="16" t="s">
        <v>19</v>
      </c>
      <c r="C17" s="16" t="s">
        <v>54</v>
      </c>
      <c r="D17" s="16">
        <v>44990</v>
      </c>
      <c r="E17" s="16" t="s">
        <v>49</v>
      </c>
      <c r="F17" s="16">
        <v>41.27</v>
      </c>
      <c r="G17" s="16">
        <v>1800</v>
      </c>
      <c r="H17" s="16">
        <v>21600</v>
      </c>
      <c r="I17" s="16">
        <v>6480</v>
      </c>
      <c r="J17" s="16">
        <v>6480</v>
      </c>
      <c r="K17" s="16">
        <f t="shared" si="0"/>
        <v>5400</v>
      </c>
      <c r="L17" s="16">
        <f t="shared" si="1"/>
        <v>3240</v>
      </c>
      <c r="M17" s="16">
        <f t="shared" si="2"/>
        <v>15120</v>
      </c>
      <c r="N17" s="16"/>
      <c r="O17" s="16"/>
      <c r="P17" s="16"/>
      <c r="Q17" s="16">
        <f t="shared" si="3"/>
        <v>6480</v>
      </c>
      <c r="R17" s="16">
        <f t="shared" si="4"/>
        <v>5400</v>
      </c>
      <c r="S17" s="16">
        <f t="shared" si="5"/>
        <v>3240</v>
      </c>
      <c r="T17" s="16">
        <f t="shared" si="6"/>
        <v>15120</v>
      </c>
      <c r="U17" s="16"/>
    </row>
    <row r="18" ht="31.05" customHeight="true" spans="1:21">
      <c r="A18" s="16">
        <v>13</v>
      </c>
      <c r="B18" s="16" t="s">
        <v>19</v>
      </c>
      <c r="C18" s="16" t="s">
        <v>55</v>
      </c>
      <c r="D18" s="16">
        <v>44990</v>
      </c>
      <c r="E18" s="16" t="s">
        <v>49</v>
      </c>
      <c r="F18" s="16">
        <v>27.07</v>
      </c>
      <c r="G18" s="16">
        <v>1150</v>
      </c>
      <c r="H18" s="16">
        <v>13800</v>
      </c>
      <c r="I18" s="16">
        <v>4140</v>
      </c>
      <c r="J18" s="16">
        <v>4140</v>
      </c>
      <c r="K18" s="16">
        <f t="shared" si="0"/>
        <v>3450</v>
      </c>
      <c r="L18" s="16">
        <f t="shared" si="1"/>
        <v>2070</v>
      </c>
      <c r="M18" s="16">
        <f t="shared" si="2"/>
        <v>9660</v>
      </c>
      <c r="N18" s="16"/>
      <c r="O18" s="16"/>
      <c r="P18" s="16"/>
      <c r="Q18" s="16">
        <f t="shared" si="3"/>
        <v>4140</v>
      </c>
      <c r="R18" s="16">
        <f t="shared" si="4"/>
        <v>3450</v>
      </c>
      <c r="S18" s="16">
        <f t="shared" si="5"/>
        <v>2070</v>
      </c>
      <c r="T18" s="16">
        <f t="shared" si="6"/>
        <v>9660</v>
      </c>
      <c r="U18" s="16"/>
    </row>
    <row r="19" ht="31.05" customHeight="true" spans="1:21">
      <c r="A19" s="16">
        <v>14</v>
      </c>
      <c r="B19" s="16" t="s">
        <v>19</v>
      </c>
      <c r="C19" s="16" t="s">
        <v>52</v>
      </c>
      <c r="D19" s="16">
        <v>44990</v>
      </c>
      <c r="E19" s="16" t="s">
        <v>49</v>
      </c>
      <c r="F19" s="16">
        <v>26.28</v>
      </c>
      <c r="G19" s="16">
        <v>1000</v>
      </c>
      <c r="H19" s="16">
        <v>12000</v>
      </c>
      <c r="I19" s="16">
        <v>3600</v>
      </c>
      <c r="J19" s="16">
        <v>3600</v>
      </c>
      <c r="K19" s="16">
        <f t="shared" si="0"/>
        <v>3000</v>
      </c>
      <c r="L19" s="16">
        <f t="shared" si="1"/>
        <v>1800</v>
      </c>
      <c r="M19" s="16">
        <f t="shared" si="2"/>
        <v>8400</v>
      </c>
      <c r="N19" s="16"/>
      <c r="O19" s="16"/>
      <c r="P19" s="16"/>
      <c r="Q19" s="16">
        <f t="shared" si="3"/>
        <v>3600</v>
      </c>
      <c r="R19" s="16">
        <f t="shared" si="4"/>
        <v>3000</v>
      </c>
      <c r="S19" s="16">
        <f t="shared" si="5"/>
        <v>1800</v>
      </c>
      <c r="T19" s="16">
        <f t="shared" si="6"/>
        <v>8400</v>
      </c>
      <c r="U19" s="16"/>
    </row>
    <row r="20" ht="31.05" customHeight="true" spans="1:21">
      <c r="A20" s="16">
        <v>15</v>
      </c>
      <c r="B20" s="16" t="s">
        <v>19</v>
      </c>
      <c r="C20" s="16" t="s">
        <v>56</v>
      </c>
      <c r="D20" s="16">
        <v>44990</v>
      </c>
      <c r="E20" s="16" t="s">
        <v>49</v>
      </c>
      <c r="F20" s="16">
        <v>46.78</v>
      </c>
      <c r="G20" s="16">
        <v>1900</v>
      </c>
      <c r="H20" s="16">
        <v>22800</v>
      </c>
      <c r="I20" s="16">
        <v>6840</v>
      </c>
      <c r="J20" s="16">
        <v>6840</v>
      </c>
      <c r="K20" s="16">
        <f t="shared" si="0"/>
        <v>5700</v>
      </c>
      <c r="L20" s="16">
        <f t="shared" si="1"/>
        <v>3420</v>
      </c>
      <c r="M20" s="16">
        <f t="shared" si="2"/>
        <v>15960</v>
      </c>
      <c r="N20" s="16"/>
      <c r="O20" s="16"/>
      <c r="P20" s="16"/>
      <c r="Q20" s="16">
        <f t="shared" si="3"/>
        <v>6840</v>
      </c>
      <c r="R20" s="16">
        <f t="shared" si="4"/>
        <v>5700</v>
      </c>
      <c r="S20" s="16">
        <f t="shared" si="5"/>
        <v>3420</v>
      </c>
      <c r="T20" s="16">
        <f t="shared" si="6"/>
        <v>15960</v>
      </c>
      <c r="U20" s="16"/>
    </row>
    <row r="21" ht="31.05" customHeight="true" spans="1:21">
      <c r="A21" s="16">
        <v>16</v>
      </c>
      <c r="B21" s="16" t="s">
        <v>19</v>
      </c>
      <c r="C21" s="16" t="s">
        <v>57</v>
      </c>
      <c r="D21" s="16">
        <v>44993</v>
      </c>
      <c r="E21" s="16" t="s">
        <v>58</v>
      </c>
      <c r="F21" s="16">
        <v>39.67</v>
      </c>
      <c r="G21" s="16">
        <v>1700</v>
      </c>
      <c r="H21" s="16">
        <v>20400</v>
      </c>
      <c r="I21" s="16">
        <v>6120</v>
      </c>
      <c r="J21" s="16">
        <v>6120</v>
      </c>
      <c r="K21" s="16">
        <f t="shared" si="0"/>
        <v>5100</v>
      </c>
      <c r="L21" s="16">
        <f t="shared" si="1"/>
        <v>3060</v>
      </c>
      <c r="M21" s="16">
        <f t="shared" si="2"/>
        <v>14280</v>
      </c>
      <c r="N21" s="16"/>
      <c r="O21" s="16"/>
      <c r="P21" s="16"/>
      <c r="Q21" s="16">
        <f t="shared" si="3"/>
        <v>6120</v>
      </c>
      <c r="R21" s="16">
        <f t="shared" si="4"/>
        <v>5100</v>
      </c>
      <c r="S21" s="16">
        <f t="shared" si="5"/>
        <v>3060</v>
      </c>
      <c r="T21" s="16">
        <f t="shared" si="6"/>
        <v>14280</v>
      </c>
      <c r="U21" s="16"/>
    </row>
    <row r="22" ht="31.05" customHeight="true" spans="1:21">
      <c r="A22" s="16">
        <v>17</v>
      </c>
      <c r="B22" s="16" t="s">
        <v>19</v>
      </c>
      <c r="C22" s="16" t="s">
        <v>59</v>
      </c>
      <c r="D22" s="16">
        <v>44993</v>
      </c>
      <c r="E22" s="16" t="s">
        <v>58</v>
      </c>
      <c r="F22" s="16">
        <v>29.27</v>
      </c>
      <c r="G22" s="16">
        <v>1200</v>
      </c>
      <c r="H22" s="16">
        <v>14400</v>
      </c>
      <c r="I22" s="16">
        <v>4320</v>
      </c>
      <c r="J22" s="16">
        <v>4320</v>
      </c>
      <c r="K22" s="16">
        <f t="shared" si="0"/>
        <v>3600</v>
      </c>
      <c r="L22" s="16">
        <f t="shared" si="1"/>
        <v>2160</v>
      </c>
      <c r="M22" s="16">
        <f t="shared" si="2"/>
        <v>10080</v>
      </c>
      <c r="N22" s="16"/>
      <c r="O22" s="16"/>
      <c r="P22" s="16"/>
      <c r="Q22" s="16">
        <f t="shared" si="3"/>
        <v>4320</v>
      </c>
      <c r="R22" s="16">
        <f t="shared" si="4"/>
        <v>3600</v>
      </c>
      <c r="S22" s="16">
        <f t="shared" si="5"/>
        <v>2160</v>
      </c>
      <c r="T22" s="16">
        <f t="shared" si="6"/>
        <v>10080</v>
      </c>
      <c r="U22" s="16"/>
    </row>
    <row r="23" ht="31.05" customHeight="true" spans="1:21">
      <c r="A23" s="16">
        <v>18</v>
      </c>
      <c r="B23" s="16" t="s">
        <v>19</v>
      </c>
      <c r="C23" s="16" t="s">
        <v>60</v>
      </c>
      <c r="D23" s="16">
        <v>44995</v>
      </c>
      <c r="E23" s="16" t="s">
        <v>61</v>
      </c>
      <c r="F23" s="16">
        <v>38.79</v>
      </c>
      <c r="G23" s="16">
        <v>1600</v>
      </c>
      <c r="H23" s="16">
        <v>19200</v>
      </c>
      <c r="I23" s="16">
        <v>5760</v>
      </c>
      <c r="J23" s="16">
        <v>5760</v>
      </c>
      <c r="K23" s="16">
        <f t="shared" si="0"/>
        <v>4800</v>
      </c>
      <c r="L23" s="16">
        <f t="shared" si="1"/>
        <v>2880</v>
      </c>
      <c r="M23" s="16">
        <f t="shared" si="2"/>
        <v>13440</v>
      </c>
      <c r="N23" s="16"/>
      <c r="O23" s="16"/>
      <c r="P23" s="16"/>
      <c r="Q23" s="16">
        <f t="shared" si="3"/>
        <v>5760</v>
      </c>
      <c r="R23" s="16">
        <f t="shared" si="4"/>
        <v>4800</v>
      </c>
      <c r="S23" s="16">
        <f t="shared" si="5"/>
        <v>2880</v>
      </c>
      <c r="T23" s="16">
        <f t="shared" si="6"/>
        <v>13440</v>
      </c>
      <c r="U23" s="16"/>
    </row>
    <row r="24" ht="31.05" customHeight="true" spans="1:21">
      <c r="A24" s="16">
        <v>19</v>
      </c>
      <c r="B24" s="16" t="s">
        <v>19</v>
      </c>
      <c r="C24" s="16" t="s">
        <v>62</v>
      </c>
      <c r="D24" s="16">
        <v>44995</v>
      </c>
      <c r="E24" s="16" t="s">
        <v>61</v>
      </c>
      <c r="F24" s="16">
        <v>74.97</v>
      </c>
      <c r="G24" s="16">
        <v>3000</v>
      </c>
      <c r="H24" s="16">
        <v>36000</v>
      </c>
      <c r="I24" s="16">
        <v>10800</v>
      </c>
      <c r="J24" s="16">
        <v>10800</v>
      </c>
      <c r="K24" s="16">
        <f t="shared" si="0"/>
        <v>9000</v>
      </c>
      <c r="L24" s="16">
        <f t="shared" si="1"/>
        <v>5400</v>
      </c>
      <c r="M24" s="16">
        <f t="shared" si="2"/>
        <v>25200</v>
      </c>
      <c r="N24" s="16"/>
      <c r="O24" s="16"/>
      <c r="P24" s="16"/>
      <c r="Q24" s="16">
        <f t="shared" si="3"/>
        <v>10800</v>
      </c>
      <c r="R24" s="16">
        <f t="shared" si="4"/>
        <v>9000</v>
      </c>
      <c r="S24" s="16">
        <f t="shared" si="5"/>
        <v>5400</v>
      </c>
      <c r="T24" s="16">
        <f t="shared" si="6"/>
        <v>25200</v>
      </c>
      <c r="U24" s="16"/>
    </row>
    <row r="25" ht="31.05" customHeight="true" spans="1:21">
      <c r="A25" s="16">
        <v>20</v>
      </c>
      <c r="B25" s="16" t="s">
        <v>19</v>
      </c>
      <c r="C25" s="16" t="s">
        <v>63</v>
      </c>
      <c r="D25" s="16">
        <v>44997</v>
      </c>
      <c r="E25" s="16" t="s">
        <v>64</v>
      </c>
      <c r="F25" s="16">
        <v>70.77</v>
      </c>
      <c r="G25" s="16">
        <v>3000</v>
      </c>
      <c r="H25" s="16">
        <v>36000</v>
      </c>
      <c r="I25" s="16">
        <v>10800</v>
      </c>
      <c r="J25" s="16">
        <v>10800</v>
      </c>
      <c r="K25" s="16">
        <f t="shared" si="0"/>
        <v>9000</v>
      </c>
      <c r="L25" s="16">
        <f t="shared" si="1"/>
        <v>5400</v>
      </c>
      <c r="M25" s="16">
        <f t="shared" si="2"/>
        <v>25200</v>
      </c>
      <c r="N25" s="16"/>
      <c r="O25" s="16"/>
      <c r="P25" s="16"/>
      <c r="Q25" s="16">
        <f t="shared" si="3"/>
        <v>10800</v>
      </c>
      <c r="R25" s="16">
        <f t="shared" si="4"/>
        <v>9000</v>
      </c>
      <c r="S25" s="16">
        <f t="shared" si="5"/>
        <v>5400</v>
      </c>
      <c r="T25" s="16">
        <f t="shared" si="6"/>
        <v>25200</v>
      </c>
      <c r="U25" s="16"/>
    </row>
    <row r="26" ht="31.05" customHeight="true" spans="1:21">
      <c r="A26" s="16">
        <v>21</v>
      </c>
      <c r="B26" s="16" t="s">
        <v>19</v>
      </c>
      <c r="C26" s="16" t="s">
        <v>54</v>
      </c>
      <c r="D26" s="16">
        <v>44997</v>
      </c>
      <c r="E26" s="16" t="s">
        <v>64</v>
      </c>
      <c r="F26" s="16">
        <v>24.78</v>
      </c>
      <c r="G26" s="16">
        <v>1000</v>
      </c>
      <c r="H26" s="16">
        <v>12000</v>
      </c>
      <c r="I26" s="16">
        <v>3600</v>
      </c>
      <c r="J26" s="16">
        <v>3600</v>
      </c>
      <c r="K26" s="16">
        <f t="shared" si="0"/>
        <v>3000</v>
      </c>
      <c r="L26" s="16">
        <f t="shared" si="1"/>
        <v>1800</v>
      </c>
      <c r="M26" s="16">
        <f t="shared" si="2"/>
        <v>8400</v>
      </c>
      <c r="N26" s="16"/>
      <c r="O26" s="16"/>
      <c r="P26" s="16"/>
      <c r="Q26" s="16">
        <f t="shared" si="3"/>
        <v>3600</v>
      </c>
      <c r="R26" s="16">
        <f t="shared" si="4"/>
        <v>3000</v>
      </c>
      <c r="S26" s="16">
        <f t="shared" si="5"/>
        <v>1800</v>
      </c>
      <c r="T26" s="16">
        <f t="shared" si="6"/>
        <v>8400</v>
      </c>
      <c r="U26" s="16"/>
    </row>
    <row r="27" ht="31.05" customHeight="true" spans="1:21">
      <c r="A27" s="16">
        <v>22</v>
      </c>
      <c r="B27" s="16" t="s">
        <v>19</v>
      </c>
      <c r="C27" s="16" t="s">
        <v>65</v>
      </c>
      <c r="D27" s="16">
        <v>44995</v>
      </c>
      <c r="E27" s="16" t="s">
        <v>61</v>
      </c>
      <c r="F27" s="16">
        <v>60.07</v>
      </c>
      <c r="G27" s="16">
        <v>2600</v>
      </c>
      <c r="H27" s="16">
        <v>31200</v>
      </c>
      <c r="I27" s="16">
        <v>9360</v>
      </c>
      <c r="J27" s="16">
        <v>9360</v>
      </c>
      <c r="K27" s="16">
        <f t="shared" si="0"/>
        <v>7800</v>
      </c>
      <c r="L27" s="16">
        <f t="shared" si="1"/>
        <v>4680</v>
      </c>
      <c r="M27" s="16">
        <f t="shared" si="2"/>
        <v>21840</v>
      </c>
      <c r="N27" s="16"/>
      <c r="O27" s="16"/>
      <c r="P27" s="16"/>
      <c r="Q27" s="16">
        <f t="shared" si="3"/>
        <v>9360</v>
      </c>
      <c r="R27" s="16">
        <f t="shared" si="4"/>
        <v>7800</v>
      </c>
      <c r="S27" s="16">
        <f t="shared" si="5"/>
        <v>4680</v>
      </c>
      <c r="T27" s="16">
        <f t="shared" si="6"/>
        <v>21840</v>
      </c>
      <c r="U27" s="16"/>
    </row>
    <row r="28" ht="31.05" customHeight="true" spans="1:21">
      <c r="A28" s="16">
        <v>23</v>
      </c>
      <c r="B28" s="16" t="s">
        <v>19</v>
      </c>
      <c r="C28" s="16" t="s">
        <v>66</v>
      </c>
      <c r="D28" s="16">
        <v>44995</v>
      </c>
      <c r="E28" s="16" t="s">
        <v>61</v>
      </c>
      <c r="F28" s="16">
        <v>46.04</v>
      </c>
      <c r="G28" s="16">
        <v>2000</v>
      </c>
      <c r="H28" s="16">
        <v>24000</v>
      </c>
      <c r="I28" s="16">
        <v>7200</v>
      </c>
      <c r="J28" s="16">
        <v>7200</v>
      </c>
      <c r="K28" s="16">
        <f t="shared" si="0"/>
        <v>6000</v>
      </c>
      <c r="L28" s="16">
        <f t="shared" si="1"/>
        <v>3600</v>
      </c>
      <c r="M28" s="16">
        <f t="shared" si="2"/>
        <v>16800</v>
      </c>
      <c r="N28" s="16"/>
      <c r="O28" s="16"/>
      <c r="P28" s="16"/>
      <c r="Q28" s="16">
        <f t="shared" si="3"/>
        <v>7200</v>
      </c>
      <c r="R28" s="16">
        <f t="shared" si="4"/>
        <v>6000</v>
      </c>
      <c r="S28" s="16">
        <f t="shared" si="5"/>
        <v>3600</v>
      </c>
      <c r="T28" s="16">
        <f t="shared" si="6"/>
        <v>16800</v>
      </c>
      <c r="U28" s="16"/>
    </row>
    <row r="29" ht="31.05" customHeight="true" spans="1:21">
      <c r="A29" s="16">
        <v>24</v>
      </c>
      <c r="B29" s="16" t="s">
        <v>19</v>
      </c>
      <c r="C29" s="16" t="s">
        <v>67</v>
      </c>
      <c r="D29" s="16">
        <v>44995</v>
      </c>
      <c r="E29" s="16" t="s">
        <v>61</v>
      </c>
      <c r="F29" s="16">
        <v>42.6</v>
      </c>
      <c r="G29" s="16">
        <v>1850</v>
      </c>
      <c r="H29" s="16">
        <v>22200</v>
      </c>
      <c r="I29" s="16">
        <v>6660</v>
      </c>
      <c r="J29" s="16">
        <v>6660</v>
      </c>
      <c r="K29" s="16">
        <f t="shared" si="0"/>
        <v>5550</v>
      </c>
      <c r="L29" s="16">
        <f t="shared" si="1"/>
        <v>3330</v>
      </c>
      <c r="M29" s="16">
        <f t="shared" si="2"/>
        <v>15540</v>
      </c>
      <c r="N29" s="16"/>
      <c r="O29" s="16"/>
      <c r="P29" s="16"/>
      <c r="Q29" s="16">
        <f t="shared" si="3"/>
        <v>6660</v>
      </c>
      <c r="R29" s="16">
        <f t="shared" si="4"/>
        <v>5550</v>
      </c>
      <c r="S29" s="16">
        <f t="shared" si="5"/>
        <v>3330</v>
      </c>
      <c r="T29" s="16">
        <f t="shared" si="6"/>
        <v>15540</v>
      </c>
      <c r="U29" s="16"/>
    </row>
    <row r="30" ht="31.05" customHeight="true" spans="1:21">
      <c r="A30" s="16">
        <v>25</v>
      </c>
      <c r="B30" s="16" t="s">
        <v>19</v>
      </c>
      <c r="C30" s="16" t="s">
        <v>68</v>
      </c>
      <c r="D30" s="16">
        <v>44995</v>
      </c>
      <c r="E30" s="16" t="s">
        <v>61</v>
      </c>
      <c r="F30" s="16">
        <v>14.03</v>
      </c>
      <c r="G30" s="16">
        <v>600</v>
      </c>
      <c r="H30" s="16">
        <v>7200</v>
      </c>
      <c r="I30" s="16">
        <v>2160</v>
      </c>
      <c r="J30" s="16">
        <v>2160</v>
      </c>
      <c r="K30" s="16">
        <f t="shared" si="0"/>
        <v>1800</v>
      </c>
      <c r="L30" s="16">
        <f t="shared" si="1"/>
        <v>1080</v>
      </c>
      <c r="M30" s="16">
        <f t="shared" si="2"/>
        <v>5040</v>
      </c>
      <c r="N30" s="16"/>
      <c r="O30" s="16"/>
      <c r="P30" s="16"/>
      <c r="Q30" s="16">
        <f t="shared" si="3"/>
        <v>2160</v>
      </c>
      <c r="R30" s="16">
        <f t="shared" si="4"/>
        <v>1800</v>
      </c>
      <c r="S30" s="16">
        <f t="shared" si="5"/>
        <v>1080</v>
      </c>
      <c r="T30" s="16">
        <f t="shared" si="6"/>
        <v>5040</v>
      </c>
      <c r="U30" s="16"/>
    </row>
    <row r="31" ht="31.05" customHeight="true" spans="1:21">
      <c r="A31" s="16">
        <v>26</v>
      </c>
      <c r="B31" s="16" t="s">
        <v>19</v>
      </c>
      <c r="C31" s="16" t="s">
        <v>69</v>
      </c>
      <c r="D31" s="16">
        <v>44998</v>
      </c>
      <c r="E31" s="16" t="s">
        <v>70</v>
      </c>
      <c r="F31" s="16">
        <v>25.61</v>
      </c>
      <c r="G31" s="16">
        <v>1100</v>
      </c>
      <c r="H31" s="16">
        <v>13200</v>
      </c>
      <c r="I31" s="16">
        <v>3960</v>
      </c>
      <c r="J31" s="16">
        <v>3960</v>
      </c>
      <c r="K31" s="16">
        <f t="shared" si="0"/>
        <v>3300</v>
      </c>
      <c r="L31" s="16">
        <f t="shared" si="1"/>
        <v>1980</v>
      </c>
      <c r="M31" s="16">
        <f t="shared" si="2"/>
        <v>9240</v>
      </c>
      <c r="N31" s="16"/>
      <c r="O31" s="16"/>
      <c r="P31" s="16"/>
      <c r="Q31" s="16">
        <f t="shared" si="3"/>
        <v>3960</v>
      </c>
      <c r="R31" s="16">
        <f t="shared" si="4"/>
        <v>3300</v>
      </c>
      <c r="S31" s="16">
        <f t="shared" si="5"/>
        <v>1980</v>
      </c>
      <c r="T31" s="16">
        <f t="shared" si="6"/>
        <v>9240</v>
      </c>
      <c r="U31" s="16"/>
    </row>
    <row r="32" ht="31.05" customHeight="true" spans="1:21">
      <c r="A32" s="16">
        <v>27</v>
      </c>
      <c r="B32" s="16" t="s">
        <v>19</v>
      </c>
      <c r="C32" s="16" t="s">
        <v>71</v>
      </c>
      <c r="D32" s="16">
        <v>44998</v>
      </c>
      <c r="E32" s="16" t="s">
        <v>70</v>
      </c>
      <c r="F32" s="16">
        <v>46.46</v>
      </c>
      <c r="G32" s="16">
        <v>2000</v>
      </c>
      <c r="H32" s="16">
        <v>24000</v>
      </c>
      <c r="I32" s="16">
        <v>7200</v>
      </c>
      <c r="J32" s="16">
        <v>7200</v>
      </c>
      <c r="K32" s="16">
        <f t="shared" si="0"/>
        <v>6000</v>
      </c>
      <c r="L32" s="16">
        <f t="shared" si="1"/>
        <v>3600</v>
      </c>
      <c r="M32" s="16">
        <f t="shared" si="2"/>
        <v>16800</v>
      </c>
      <c r="N32" s="16"/>
      <c r="O32" s="16"/>
      <c r="P32" s="16"/>
      <c r="Q32" s="16">
        <f t="shared" si="3"/>
        <v>7200</v>
      </c>
      <c r="R32" s="16">
        <f t="shared" si="4"/>
        <v>6000</v>
      </c>
      <c r="S32" s="16">
        <f t="shared" si="5"/>
        <v>3600</v>
      </c>
      <c r="T32" s="16">
        <f t="shared" si="6"/>
        <v>16800</v>
      </c>
      <c r="U32" s="16"/>
    </row>
    <row r="33" ht="31.05" customHeight="true" spans="1:21">
      <c r="A33" s="16">
        <v>28</v>
      </c>
      <c r="B33" s="16" t="s">
        <v>19</v>
      </c>
      <c r="C33" s="16" t="s">
        <v>69</v>
      </c>
      <c r="D33" s="16">
        <v>44998</v>
      </c>
      <c r="E33" s="16" t="s">
        <v>70</v>
      </c>
      <c r="F33" s="16">
        <v>24.32</v>
      </c>
      <c r="G33" s="16">
        <v>1000</v>
      </c>
      <c r="H33" s="16">
        <v>12000</v>
      </c>
      <c r="I33" s="16">
        <v>3600</v>
      </c>
      <c r="J33" s="16">
        <v>3600</v>
      </c>
      <c r="K33" s="16">
        <f t="shared" si="0"/>
        <v>3000</v>
      </c>
      <c r="L33" s="16">
        <f t="shared" si="1"/>
        <v>1800</v>
      </c>
      <c r="M33" s="16">
        <f t="shared" si="2"/>
        <v>8400</v>
      </c>
      <c r="N33" s="16"/>
      <c r="O33" s="16"/>
      <c r="P33" s="16"/>
      <c r="Q33" s="16">
        <f t="shared" si="3"/>
        <v>3600</v>
      </c>
      <c r="R33" s="16">
        <f t="shared" si="4"/>
        <v>3000</v>
      </c>
      <c r="S33" s="16">
        <f t="shared" si="5"/>
        <v>1800</v>
      </c>
      <c r="T33" s="16">
        <f t="shared" si="6"/>
        <v>8400</v>
      </c>
      <c r="U33" s="16"/>
    </row>
    <row r="34" ht="31.05" customHeight="true" spans="1:21">
      <c r="A34" s="16">
        <v>29</v>
      </c>
      <c r="B34" s="16" t="s">
        <v>19</v>
      </c>
      <c r="C34" s="16" t="s">
        <v>72</v>
      </c>
      <c r="D34" s="16">
        <v>44998</v>
      </c>
      <c r="E34" s="16" t="s">
        <v>70</v>
      </c>
      <c r="F34" s="16">
        <v>56.84</v>
      </c>
      <c r="G34" s="16">
        <v>2400</v>
      </c>
      <c r="H34" s="16">
        <v>28800</v>
      </c>
      <c r="I34" s="16">
        <v>8640</v>
      </c>
      <c r="J34" s="16">
        <v>8640</v>
      </c>
      <c r="K34" s="16">
        <f t="shared" si="0"/>
        <v>7200</v>
      </c>
      <c r="L34" s="16">
        <f t="shared" si="1"/>
        <v>4320</v>
      </c>
      <c r="M34" s="16">
        <f t="shared" si="2"/>
        <v>20160</v>
      </c>
      <c r="N34" s="16"/>
      <c r="O34" s="16"/>
      <c r="P34" s="16"/>
      <c r="Q34" s="16">
        <f t="shared" si="3"/>
        <v>8640</v>
      </c>
      <c r="R34" s="16">
        <f t="shared" si="4"/>
        <v>7200</v>
      </c>
      <c r="S34" s="16">
        <f t="shared" si="5"/>
        <v>4320</v>
      </c>
      <c r="T34" s="16">
        <f t="shared" si="6"/>
        <v>20160</v>
      </c>
      <c r="U34" s="16"/>
    </row>
    <row r="35" ht="31.05" customHeight="true" spans="1:21">
      <c r="A35" s="16">
        <v>30</v>
      </c>
      <c r="B35" s="16" t="s">
        <v>19</v>
      </c>
      <c r="C35" s="16" t="s">
        <v>73</v>
      </c>
      <c r="D35" s="16">
        <v>44998</v>
      </c>
      <c r="E35" s="16" t="s">
        <v>70</v>
      </c>
      <c r="F35" s="16">
        <v>66.4</v>
      </c>
      <c r="G35" s="16">
        <v>2900</v>
      </c>
      <c r="H35" s="16">
        <v>34800</v>
      </c>
      <c r="I35" s="16">
        <v>10440</v>
      </c>
      <c r="J35" s="16">
        <v>10440</v>
      </c>
      <c r="K35" s="16">
        <f t="shared" si="0"/>
        <v>8700</v>
      </c>
      <c r="L35" s="16">
        <f t="shared" si="1"/>
        <v>5220</v>
      </c>
      <c r="M35" s="16">
        <f t="shared" si="2"/>
        <v>24360</v>
      </c>
      <c r="N35" s="16"/>
      <c r="O35" s="16"/>
      <c r="P35" s="16"/>
      <c r="Q35" s="16">
        <f t="shared" si="3"/>
        <v>10440</v>
      </c>
      <c r="R35" s="16">
        <f t="shared" si="4"/>
        <v>8700</v>
      </c>
      <c r="S35" s="16">
        <f t="shared" si="5"/>
        <v>5220</v>
      </c>
      <c r="T35" s="16">
        <f t="shared" si="6"/>
        <v>24360</v>
      </c>
      <c r="U35" s="16"/>
    </row>
    <row r="36" ht="31.05" customHeight="true" spans="1:21">
      <c r="A36" s="16">
        <v>31</v>
      </c>
      <c r="B36" s="16" t="s">
        <v>19</v>
      </c>
      <c r="C36" s="16" t="s">
        <v>74</v>
      </c>
      <c r="D36" s="16">
        <v>45000</v>
      </c>
      <c r="E36" s="16" t="s">
        <v>75</v>
      </c>
      <c r="F36" s="16">
        <v>58.08</v>
      </c>
      <c r="G36" s="16">
        <v>2500</v>
      </c>
      <c r="H36" s="16">
        <v>39000</v>
      </c>
      <c r="I36" s="16">
        <v>11700</v>
      </c>
      <c r="J36" s="16">
        <v>11700</v>
      </c>
      <c r="K36" s="16">
        <f t="shared" si="0"/>
        <v>9750</v>
      </c>
      <c r="L36" s="16">
        <f t="shared" si="1"/>
        <v>5850</v>
      </c>
      <c r="M36" s="16">
        <f t="shared" si="2"/>
        <v>27300</v>
      </c>
      <c r="N36" s="16"/>
      <c r="O36" s="16"/>
      <c r="P36" s="16"/>
      <c r="Q36" s="16">
        <f t="shared" si="3"/>
        <v>11700</v>
      </c>
      <c r="R36" s="16">
        <f t="shared" si="4"/>
        <v>9750</v>
      </c>
      <c r="S36" s="16">
        <f t="shared" si="5"/>
        <v>5850</v>
      </c>
      <c r="T36" s="16">
        <f t="shared" si="6"/>
        <v>27300</v>
      </c>
      <c r="U36" s="16"/>
    </row>
    <row r="37" ht="31.05" customHeight="true" spans="1:21">
      <c r="A37" s="16">
        <v>32</v>
      </c>
      <c r="B37" s="16" t="s">
        <v>19</v>
      </c>
      <c r="C37" s="16" t="s">
        <v>76</v>
      </c>
      <c r="D37" s="16">
        <v>45000</v>
      </c>
      <c r="E37" s="16" t="s">
        <v>75</v>
      </c>
      <c r="F37" s="16">
        <v>46.62</v>
      </c>
      <c r="G37" s="16">
        <v>2000</v>
      </c>
      <c r="H37" s="16">
        <v>24000</v>
      </c>
      <c r="I37" s="16">
        <v>7200</v>
      </c>
      <c r="J37" s="16">
        <v>7200</v>
      </c>
      <c r="K37" s="16">
        <f t="shared" si="0"/>
        <v>6000</v>
      </c>
      <c r="L37" s="16">
        <f t="shared" si="1"/>
        <v>3600</v>
      </c>
      <c r="M37" s="16">
        <f t="shared" si="2"/>
        <v>16800</v>
      </c>
      <c r="N37" s="16"/>
      <c r="O37" s="16"/>
      <c r="P37" s="16"/>
      <c r="Q37" s="16">
        <f t="shared" si="3"/>
        <v>7200</v>
      </c>
      <c r="R37" s="16">
        <f t="shared" si="4"/>
        <v>6000</v>
      </c>
      <c r="S37" s="16">
        <f t="shared" si="5"/>
        <v>3600</v>
      </c>
      <c r="T37" s="16">
        <f t="shared" si="6"/>
        <v>16800</v>
      </c>
      <c r="U37" s="16"/>
    </row>
    <row r="38" ht="31.05" customHeight="true" spans="1:21">
      <c r="A38" s="16">
        <v>33</v>
      </c>
      <c r="B38" s="16" t="s">
        <v>19</v>
      </c>
      <c r="C38" s="16" t="s">
        <v>77</v>
      </c>
      <c r="D38" s="16">
        <v>45016</v>
      </c>
      <c r="E38" s="16" t="s">
        <v>78</v>
      </c>
      <c r="F38" s="16">
        <v>35.51</v>
      </c>
      <c r="G38" s="16">
        <v>1500</v>
      </c>
      <c r="H38" s="16">
        <v>18000</v>
      </c>
      <c r="I38" s="16">
        <v>5400</v>
      </c>
      <c r="J38" s="16">
        <v>5400</v>
      </c>
      <c r="K38" s="16">
        <f t="shared" si="0"/>
        <v>4500</v>
      </c>
      <c r="L38" s="16">
        <f t="shared" si="1"/>
        <v>2700</v>
      </c>
      <c r="M38" s="16">
        <f t="shared" si="2"/>
        <v>12600</v>
      </c>
      <c r="N38" s="16"/>
      <c r="O38" s="16"/>
      <c r="P38" s="16"/>
      <c r="Q38" s="16">
        <f t="shared" si="3"/>
        <v>5400</v>
      </c>
      <c r="R38" s="16">
        <f t="shared" si="4"/>
        <v>4500</v>
      </c>
      <c r="S38" s="16">
        <f t="shared" si="5"/>
        <v>2700</v>
      </c>
      <c r="T38" s="16">
        <f t="shared" si="6"/>
        <v>12600</v>
      </c>
      <c r="U38" s="16"/>
    </row>
    <row r="39" ht="31.05" customHeight="true" spans="1:21">
      <c r="A39" s="16">
        <v>34</v>
      </c>
      <c r="B39" s="16" t="s">
        <v>19</v>
      </c>
      <c r="C39" s="16" t="s">
        <v>79</v>
      </c>
      <c r="D39" s="16">
        <v>45015</v>
      </c>
      <c r="E39" s="16" t="s">
        <v>80</v>
      </c>
      <c r="F39" s="16">
        <v>55.14</v>
      </c>
      <c r="G39" s="16">
        <v>3000</v>
      </c>
      <c r="H39" s="16">
        <v>36000</v>
      </c>
      <c r="I39" s="16">
        <v>10800</v>
      </c>
      <c r="J39" s="16">
        <v>10800</v>
      </c>
      <c r="K39" s="16">
        <f t="shared" ref="K39:K70" si="7">H39*0.25</f>
        <v>9000</v>
      </c>
      <c r="L39" s="16">
        <f t="shared" ref="L39:L70" si="8">H39*0.15</f>
        <v>5400</v>
      </c>
      <c r="M39" s="16">
        <f t="shared" ref="M39:M70" si="9">J39+K39+L39</f>
        <v>25200</v>
      </c>
      <c r="N39" s="16"/>
      <c r="O39" s="16"/>
      <c r="P39" s="16"/>
      <c r="Q39" s="16">
        <f t="shared" si="3"/>
        <v>10800</v>
      </c>
      <c r="R39" s="16">
        <f t="shared" si="4"/>
        <v>9000</v>
      </c>
      <c r="S39" s="16">
        <f t="shared" si="5"/>
        <v>5400</v>
      </c>
      <c r="T39" s="16">
        <f t="shared" si="6"/>
        <v>25200</v>
      </c>
      <c r="U39" s="16"/>
    </row>
    <row r="40" ht="31.05" customHeight="true" spans="1:21">
      <c r="A40" s="16">
        <v>35</v>
      </c>
      <c r="B40" s="16" t="s">
        <v>19</v>
      </c>
      <c r="C40" s="16" t="s">
        <v>81</v>
      </c>
      <c r="D40" s="16">
        <v>45016</v>
      </c>
      <c r="E40" s="16" t="s">
        <v>78</v>
      </c>
      <c r="F40" s="16">
        <v>37.81</v>
      </c>
      <c r="G40" s="16">
        <v>1600</v>
      </c>
      <c r="H40" s="16">
        <v>19200</v>
      </c>
      <c r="I40" s="16">
        <v>5760</v>
      </c>
      <c r="J40" s="16">
        <v>5760</v>
      </c>
      <c r="K40" s="16">
        <f t="shared" si="7"/>
        <v>4800</v>
      </c>
      <c r="L40" s="16">
        <f t="shared" si="8"/>
        <v>2880</v>
      </c>
      <c r="M40" s="16">
        <f t="shared" si="9"/>
        <v>13440</v>
      </c>
      <c r="N40" s="16"/>
      <c r="O40" s="16"/>
      <c r="P40" s="16"/>
      <c r="Q40" s="16">
        <f t="shared" si="3"/>
        <v>5760</v>
      </c>
      <c r="R40" s="16">
        <f t="shared" si="4"/>
        <v>4800</v>
      </c>
      <c r="S40" s="16">
        <f t="shared" si="5"/>
        <v>2880</v>
      </c>
      <c r="T40" s="16">
        <f t="shared" si="6"/>
        <v>13440</v>
      </c>
      <c r="U40" s="16"/>
    </row>
    <row r="41" ht="31.05" customHeight="true" spans="1:21">
      <c r="A41" s="16">
        <v>36</v>
      </c>
      <c r="B41" s="16" t="s">
        <v>19</v>
      </c>
      <c r="C41" s="16" t="s">
        <v>82</v>
      </c>
      <c r="D41" s="16">
        <v>45016</v>
      </c>
      <c r="E41" s="16" t="s">
        <v>78</v>
      </c>
      <c r="F41" s="16">
        <v>33.87</v>
      </c>
      <c r="G41" s="16">
        <v>1450</v>
      </c>
      <c r="H41" s="16">
        <v>17400</v>
      </c>
      <c r="I41" s="16">
        <v>5220</v>
      </c>
      <c r="J41" s="16">
        <v>5220</v>
      </c>
      <c r="K41" s="16">
        <f t="shared" si="7"/>
        <v>4350</v>
      </c>
      <c r="L41" s="16">
        <f t="shared" si="8"/>
        <v>2610</v>
      </c>
      <c r="M41" s="16">
        <f t="shared" si="9"/>
        <v>12180</v>
      </c>
      <c r="N41" s="16"/>
      <c r="O41" s="16"/>
      <c r="P41" s="16"/>
      <c r="Q41" s="16">
        <f t="shared" si="3"/>
        <v>5220</v>
      </c>
      <c r="R41" s="16">
        <f t="shared" si="4"/>
        <v>4350</v>
      </c>
      <c r="S41" s="16">
        <f t="shared" si="5"/>
        <v>2610</v>
      </c>
      <c r="T41" s="16">
        <f t="shared" si="6"/>
        <v>12180</v>
      </c>
      <c r="U41" s="16"/>
    </row>
    <row r="42" ht="31.05" customHeight="true" spans="1:21">
      <c r="A42" s="16">
        <v>37</v>
      </c>
      <c r="B42" s="16" t="s">
        <v>19</v>
      </c>
      <c r="C42" s="16" t="s">
        <v>83</v>
      </c>
      <c r="D42" s="16">
        <v>45016</v>
      </c>
      <c r="E42" s="16" t="s">
        <v>78</v>
      </c>
      <c r="F42" s="16">
        <v>33.15</v>
      </c>
      <c r="G42" s="16">
        <v>1400</v>
      </c>
      <c r="H42" s="16">
        <v>16800</v>
      </c>
      <c r="I42" s="16">
        <v>5040</v>
      </c>
      <c r="J42" s="16">
        <v>5040</v>
      </c>
      <c r="K42" s="16">
        <f t="shared" si="7"/>
        <v>4200</v>
      </c>
      <c r="L42" s="16">
        <f t="shared" si="8"/>
        <v>2520</v>
      </c>
      <c r="M42" s="16">
        <f t="shared" si="9"/>
        <v>11760</v>
      </c>
      <c r="N42" s="16"/>
      <c r="O42" s="16"/>
      <c r="P42" s="16"/>
      <c r="Q42" s="16">
        <f t="shared" si="3"/>
        <v>5040</v>
      </c>
      <c r="R42" s="16">
        <f t="shared" si="4"/>
        <v>4200</v>
      </c>
      <c r="S42" s="16">
        <f t="shared" si="5"/>
        <v>2520</v>
      </c>
      <c r="T42" s="16">
        <f t="shared" si="6"/>
        <v>11760</v>
      </c>
      <c r="U42" s="16"/>
    </row>
    <row r="43" ht="31.05" customHeight="true" spans="1:21">
      <c r="A43" s="16">
        <v>38</v>
      </c>
      <c r="B43" s="16" t="s">
        <v>19</v>
      </c>
      <c r="C43" s="16" t="s">
        <v>84</v>
      </c>
      <c r="D43" s="16">
        <v>45016</v>
      </c>
      <c r="E43" s="16" t="s">
        <v>78</v>
      </c>
      <c r="F43" s="16">
        <v>22.31</v>
      </c>
      <c r="G43" s="16">
        <v>900</v>
      </c>
      <c r="H43" s="16">
        <v>10800</v>
      </c>
      <c r="I43" s="16">
        <v>3240</v>
      </c>
      <c r="J43" s="16">
        <v>3240</v>
      </c>
      <c r="K43" s="16">
        <f t="shared" si="7"/>
        <v>2700</v>
      </c>
      <c r="L43" s="16">
        <f t="shared" si="8"/>
        <v>1620</v>
      </c>
      <c r="M43" s="16">
        <f t="shared" si="9"/>
        <v>7560</v>
      </c>
      <c r="N43" s="16"/>
      <c r="O43" s="16"/>
      <c r="P43" s="16"/>
      <c r="Q43" s="16">
        <f t="shared" si="3"/>
        <v>3240</v>
      </c>
      <c r="R43" s="16">
        <f t="shared" si="4"/>
        <v>2700</v>
      </c>
      <c r="S43" s="16">
        <f t="shared" si="5"/>
        <v>1620</v>
      </c>
      <c r="T43" s="16">
        <f t="shared" si="6"/>
        <v>7560</v>
      </c>
      <c r="U43" s="16"/>
    </row>
    <row r="44" ht="31.05" customHeight="true" spans="1:21">
      <c r="A44" s="16">
        <v>39</v>
      </c>
      <c r="B44" s="16" t="s">
        <v>19</v>
      </c>
      <c r="C44" s="16" t="s">
        <v>85</v>
      </c>
      <c r="D44" s="16">
        <v>45016</v>
      </c>
      <c r="E44" s="16" t="s">
        <v>78</v>
      </c>
      <c r="F44" s="16">
        <v>38.12</v>
      </c>
      <c r="G44" s="16">
        <v>1600</v>
      </c>
      <c r="H44" s="16">
        <v>19200</v>
      </c>
      <c r="I44" s="16">
        <v>5760</v>
      </c>
      <c r="J44" s="16">
        <v>5760</v>
      </c>
      <c r="K44" s="16">
        <f t="shared" si="7"/>
        <v>4800</v>
      </c>
      <c r="L44" s="16">
        <f t="shared" si="8"/>
        <v>2880</v>
      </c>
      <c r="M44" s="16">
        <f t="shared" si="9"/>
        <v>13440</v>
      </c>
      <c r="N44" s="16"/>
      <c r="O44" s="16"/>
      <c r="P44" s="16"/>
      <c r="Q44" s="16">
        <f t="shared" si="3"/>
        <v>5760</v>
      </c>
      <c r="R44" s="16">
        <f t="shared" si="4"/>
        <v>4800</v>
      </c>
      <c r="S44" s="16">
        <f t="shared" si="5"/>
        <v>2880</v>
      </c>
      <c r="T44" s="16">
        <f t="shared" si="6"/>
        <v>13440</v>
      </c>
      <c r="U44" s="16"/>
    </row>
    <row r="45" ht="31.05" customHeight="true" spans="1:21">
      <c r="A45" s="16">
        <v>40</v>
      </c>
      <c r="B45" s="16" t="s">
        <v>19</v>
      </c>
      <c r="C45" s="16" t="s">
        <v>86</v>
      </c>
      <c r="D45" s="16">
        <v>44985</v>
      </c>
      <c r="E45" s="16" t="s">
        <v>87</v>
      </c>
      <c r="F45" s="16">
        <v>23.09</v>
      </c>
      <c r="G45" s="16">
        <v>800</v>
      </c>
      <c r="H45" s="16">
        <v>9600</v>
      </c>
      <c r="I45" s="16">
        <v>2880</v>
      </c>
      <c r="J45" s="16">
        <v>2880</v>
      </c>
      <c r="K45" s="16">
        <f t="shared" si="7"/>
        <v>2400</v>
      </c>
      <c r="L45" s="16">
        <f t="shared" si="8"/>
        <v>1440</v>
      </c>
      <c r="M45" s="16">
        <f t="shared" si="9"/>
        <v>6720</v>
      </c>
      <c r="N45" s="16"/>
      <c r="O45" s="16"/>
      <c r="P45" s="16"/>
      <c r="Q45" s="16">
        <f t="shared" si="3"/>
        <v>2880</v>
      </c>
      <c r="R45" s="16">
        <f t="shared" si="4"/>
        <v>2400</v>
      </c>
      <c r="S45" s="16">
        <f t="shared" si="5"/>
        <v>1440</v>
      </c>
      <c r="T45" s="16">
        <f t="shared" si="6"/>
        <v>6720</v>
      </c>
      <c r="U45" s="16"/>
    </row>
    <row r="46" ht="31.05" customHeight="true" spans="1:21">
      <c r="A46" s="16">
        <v>41</v>
      </c>
      <c r="B46" s="16" t="s">
        <v>19</v>
      </c>
      <c r="C46" s="16" t="s">
        <v>86</v>
      </c>
      <c r="D46" s="16">
        <v>44985</v>
      </c>
      <c r="E46" s="16" t="s">
        <v>87</v>
      </c>
      <c r="F46" s="16">
        <v>17.48</v>
      </c>
      <c r="G46" s="16">
        <v>600</v>
      </c>
      <c r="H46" s="16">
        <v>7200</v>
      </c>
      <c r="I46" s="16">
        <v>2160</v>
      </c>
      <c r="J46" s="16">
        <v>2160</v>
      </c>
      <c r="K46" s="16">
        <f t="shared" si="7"/>
        <v>1800</v>
      </c>
      <c r="L46" s="16">
        <f t="shared" si="8"/>
        <v>1080</v>
      </c>
      <c r="M46" s="16">
        <f t="shared" si="9"/>
        <v>5040</v>
      </c>
      <c r="N46" s="16"/>
      <c r="O46" s="16"/>
      <c r="P46" s="16"/>
      <c r="Q46" s="16">
        <f t="shared" si="3"/>
        <v>2160</v>
      </c>
      <c r="R46" s="16">
        <f t="shared" si="4"/>
        <v>1800</v>
      </c>
      <c r="S46" s="16">
        <f t="shared" si="5"/>
        <v>1080</v>
      </c>
      <c r="T46" s="16">
        <f t="shared" si="6"/>
        <v>5040</v>
      </c>
      <c r="U46" s="16"/>
    </row>
    <row r="47" ht="31.05" customHeight="true" spans="1:21">
      <c r="A47" s="16">
        <v>42</v>
      </c>
      <c r="B47" s="16" t="s">
        <v>19</v>
      </c>
      <c r="C47" s="16" t="s">
        <v>88</v>
      </c>
      <c r="D47" s="16">
        <v>44985</v>
      </c>
      <c r="E47" s="16" t="s">
        <v>87</v>
      </c>
      <c r="F47" s="16">
        <v>41</v>
      </c>
      <c r="G47" s="16">
        <v>1800</v>
      </c>
      <c r="H47" s="16">
        <v>21600</v>
      </c>
      <c r="I47" s="16">
        <v>6480</v>
      </c>
      <c r="J47" s="16">
        <v>6480</v>
      </c>
      <c r="K47" s="16">
        <f t="shared" si="7"/>
        <v>5400</v>
      </c>
      <c r="L47" s="16">
        <f t="shared" si="8"/>
        <v>3240</v>
      </c>
      <c r="M47" s="16">
        <f t="shared" si="9"/>
        <v>15120</v>
      </c>
      <c r="N47" s="16"/>
      <c r="O47" s="16"/>
      <c r="P47" s="16"/>
      <c r="Q47" s="16">
        <f t="shared" si="3"/>
        <v>6480</v>
      </c>
      <c r="R47" s="16">
        <f t="shared" si="4"/>
        <v>5400</v>
      </c>
      <c r="S47" s="16">
        <f t="shared" si="5"/>
        <v>3240</v>
      </c>
      <c r="T47" s="16">
        <f t="shared" si="6"/>
        <v>15120</v>
      </c>
      <c r="U47" s="16"/>
    </row>
    <row r="48" ht="31.05" customHeight="true" spans="1:21">
      <c r="A48" s="16">
        <v>43</v>
      </c>
      <c r="B48" s="16" t="s">
        <v>19</v>
      </c>
      <c r="C48" s="16" t="s">
        <v>89</v>
      </c>
      <c r="D48" s="16">
        <v>44985</v>
      </c>
      <c r="E48" s="16" t="s">
        <v>87</v>
      </c>
      <c r="F48" s="16">
        <v>45.05</v>
      </c>
      <c r="G48" s="16">
        <v>1900</v>
      </c>
      <c r="H48" s="16">
        <v>22800</v>
      </c>
      <c r="I48" s="16">
        <v>6840</v>
      </c>
      <c r="J48" s="16">
        <v>6840</v>
      </c>
      <c r="K48" s="16">
        <f t="shared" si="7"/>
        <v>5700</v>
      </c>
      <c r="L48" s="16">
        <f t="shared" si="8"/>
        <v>3420</v>
      </c>
      <c r="M48" s="16">
        <f t="shared" si="9"/>
        <v>15960</v>
      </c>
      <c r="N48" s="16"/>
      <c r="O48" s="16"/>
      <c r="P48" s="16"/>
      <c r="Q48" s="16">
        <f t="shared" si="3"/>
        <v>6840</v>
      </c>
      <c r="R48" s="16">
        <f t="shared" si="4"/>
        <v>5700</v>
      </c>
      <c r="S48" s="16">
        <f t="shared" si="5"/>
        <v>3420</v>
      </c>
      <c r="T48" s="16">
        <f t="shared" si="6"/>
        <v>15960</v>
      </c>
      <c r="U48" s="16"/>
    </row>
    <row r="49" ht="31.05" customHeight="true" spans="1:21">
      <c r="A49" s="16">
        <v>44</v>
      </c>
      <c r="B49" s="16" t="s">
        <v>19</v>
      </c>
      <c r="C49" s="16" t="s">
        <v>90</v>
      </c>
      <c r="D49" s="16">
        <v>44989</v>
      </c>
      <c r="E49" s="16" t="s">
        <v>91</v>
      </c>
      <c r="F49" s="16">
        <v>12.89</v>
      </c>
      <c r="G49" s="16">
        <v>1350</v>
      </c>
      <c r="H49" s="16">
        <v>21060</v>
      </c>
      <c r="I49" s="16">
        <v>6318</v>
      </c>
      <c r="J49" s="16">
        <v>6318</v>
      </c>
      <c r="K49" s="16">
        <f t="shared" si="7"/>
        <v>5265</v>
      </c>
      <c r="L49" s="16">
        <f t="shared" si="8"/>
        <v>3159</v>
      </c>
      <c r="M49" s="16">
        <f t="shared" si="9"/>
        <v>14742</v>
      </c>
      <c r="N49" s="16"/>
      <c r="O49" s="16"/>
      <c r="P49" s="16"/>
      <c r="Q49" s="16">
        <f t="shared" si="3"/>
        <v>6318</v>
      </c>
      <c r="R49" s="16">
        <f t="shared" si="4"/>
        <v>5265</v>
      </c>
      <c r="S49" s="16">
        <f t="shared" si="5"/>
        <v>3159</v>
      </c>
      <c r="T49" s="16">
        <f t="shared" si="6"/>
        <v>14742</v>
      </c>
      <c r="U49" s="16"/>
    </row>
    <row r="50" ht="31.05" customHeight="true" spans="1:21">
      <c r="A50" s="16">
        <v>45</v>
      </c>
      <c r="B50" s="16" t="s">
        <v>19</v>
      </c>
      <c r="C50" s="16" t="s">
        <v>90</v>
      </c>
      <c r="D50" s="16">
        <v>44989</v>
      </c>
      <c r="E50" s="16" t="s">
        <v>91</v>
      </c>
      <c r="F50" s="16">
        <v>12.89</v>
      </c>
      <c r="G50" s="16">
        <v>500</v>
      </c>
      <c r="H50" s="16">
        <v>7800</v>
      </c>
      <c r="I50" s="16">
        <v>2340</v>
      </c>
      <c r="J50" s="16">
        <v>2340</v>
      </c>
      <c r="K50" s="16">
        <f t="shared" si="7"/>
        <v>1950</v>
      </c>
      <c r="L50" s="16">
        <f t="shared" si="8"/>
        <v>1170</v>
      </c>
      <c r="M50" s="16">
        <f t="shared" si="9"/>
        <v>5460</v>
      </c>
      <c r="N50" s="16"/>
      <c r="O50" s="16"/>
      <c r="P50" s="16"/>
      <c r="Q50" s="16">
        <f t="shared" si="3"/>
        <v>2340</v>
      </c>
      <c r="R50" s="16">
        <f t="shared" si="4"/>
        <v>1950</v>
      </c>
      <c r="S50" s="16">
        <f t="shared" si="5"/>
        <v>1170</v>
      </c>
      <c r="T50" s="16">
        <f t="shared" si="6"/>
        <v>5460</v>
      </c>
      <c r="U50" s="16"/>
    </row>
    <row r="51" ht="31.05" customHeight="true" spans="1:21">
      <c r="A51" s="16">
        <v>46</v>
      </c>
      <c r="B51" s="16" t="s">
        <v>19</v>
      </c>
      <c r="C51" s="16" t="s">
        <v>92</v>
      </c>
      <c r="D51" s="16">
        <v>44989</v>
      </c>
      <c r="E51" s="16" t="s">
        <v>91</v>
      </c>
      <c r="F51" s="16">
        <v>34.91</v>
      </c>
      <c r="G51" s="16">
        <v>1200</v>
      </c>
      <c r="H51" s="16">
        <v>14400</v>
      </c>
      <c r="I51" s="16">
        <v>4320</v>
      </c>
      <c r="J51" s="16">
        <v>4320</v>
      </c>
      <c r="K51" s="16">
        <f t="shared" si="7"/>
        <v>3600</v>
      </c>
      <c r="L51" s="16">
        <f t="shared" si="8"/>
        <v>2160</v>
      </c>
      <c r="M51" s="16">
        <f t="shared" si="9"/>
        <v>10080</v>
      </c>
      <c r="N51" s="16"/>
      <c r="O51" s="16"/>
      <c r="P51" s="16"/>
      <c r="Q51" s="16">
        <f t="shared" si="3"/>
        <v>4320</v>
      </c>
      <c r="R51" s="16">
        <f t="shared" si="4"/>
        <v>3600</v>
      </c>
      <c r="S51" s="16">
        <f t="shared" si="5"/>
        <v>2160</v>
      </c>
      <c r="T51" s="16">
        <f t="shared" si="6"/>
        <v>10080</v>
      </c>
      <c r="U51" s="16"/>
    </row>
    <row r="52" ht="31.05" customHeight="true" spans="1:21">
      <c r="A52" s="16">
        <v>47</v>
      </c>
      <c r="B52" s="16" t="s">
        <v>19</v>
      </c>
      <c r="C52" s="16" t="s">
        <v>93</v>
      </c>
      <c r="D52" s="16">
        <v>45016</v>
      </c>
      <c r="E52" s="16" t="s">
        <v>78</v>
      </c>
      <c r="F52" s="16">
        <v>16.9</v>
      </c>
      <c r="G52" s="16">
        <v>700</v>
      </c>
      <c r="H52" s="16">
        <v>8400</v>
      </c>
      <c r="I52" s="16">
        <v>2520</v>
      </c>
      <c r="J52" s="16">
        <v>2520</v>
      </c>
      <c r="K52" s="16">
        <f t="shared" si="7"/>
        <v>2100</v>
      </c>
      <c r="L52" s="16">
        <f t="shared" si="8"/>
        <v>1260</v>
      </c>
      <c r="M52" s="16">
        <f t="shared" si="9"/>
        <v>5880</v>
      </c>
      <c r="N52" s="16"/>
      <c r="O52" s="16"/>
      <c r="P52" s="16"/>
      <c r="Q52" s="16">
        <f t="shared" si="3"/>
        <v>2520</v>
      </c>
      <c r="R52" s="16">
        <f t="shared" si="4"/>
        <v>2100</v>
      </c>
      <c r="S52" s="16">
        <f t="shared" si="5"/>
        <v>1260</v>
      </c>
      <c r="T52" s="16">
        <f t="shared" si="6"/>
        <v>5880</v>
      </c>
      <c r="U52" s="16"/>
    </row>
    <row r="53" ht="31.05" customHeight="true" spans="1:21">
      <c r="A53" s="16">
        <v>48</v>
      </c>
      <c r="B53" s="16" t="s">
        <v>19</v>
      </c>
      <c r="C53" s="16" t="s">
        <v>93</v>
      </c>
      <c r="D53" s="16">
        <v>45016</v>
      </c>
      <c r="E53" s="16" t="s">
        <v>78</v>
      </c>
      <c r="F53" s="16">
        <v>21</v>
      </c>
      <c r="G53" s="16">
        <v>800</v>
      </c>
      <c r="H53" s="16">
        <v>9600</v>
      </c>
      <c r="I53" s="16">
        <v>2880</v>
      </c>
      <c r="J53" s="16">
        <v>2880</v>
      </c>
      <c r="K53" s="16">
        <f t="shared" si="7"/>
        <v>2400</v>
      </c>
      <c r="L53" s="16">
        <f t="shared" si="8"/>
        <v>1440</v>
      </c>
      <c r="M53" s="16">
        <f t="shared" si="9"/>
        <v>6720</v>
      </c>
      <c r="N53" s="16"/>
      <c r="O53" s="16"/>
      <c r="P53" s="16"/>
      <c r="Q53" s="16">
        <f t="shared" si="3"/>
        <v>2880</v>
      </c>
      <c r="R53" s="16">
        <f t="shared" si="4"/>
        <v>2400</v>
      </c>
      <c r="S53" s="16">
        <f t="shared" si="5"/>
        <v>1440</v>
      </c>
      <c r="T53" s="16">
        <f t="shared" si="6"/>
        <v>6720</v>
      </c>
      <c r="U53" s="16"/>
    </row>
    <row r="54" ht="31.05" customHeight="true" spans="1:21">
      <c r="A54" s="16">
        <v>49</v>
      </c>
      <c r="B54" s="16" t="s">
        <v>19</v>
      </c>
      <c r="C54" s="16" t="s">
        <v>94</v>
      </c>
      <c r="D54" s="16">
        <v>44995</v>
      </c>
      <c r="E54" s="16" t="s">
        <v>61</v>
      </c>
      <c r="F54" s="16">
        <v>30.8</v>
      </c>
      <c r="G54" s="16">
        <v>1300</v>
      </c>
      <c r="H54" s="16">
        <v>15600</v>
      </c>
      <c r="I54" s="16">
        <v>4680</v>
      </c>
      <c r="J54" s="16">
        <v>4680</v>
      </c>
      <c r="K54" s="16">
        <f t="shared" si="7"/>
        <v>3900</v>
      </c>
      <c r="L54" s="16">
        <f t="shared" si="8"/>
        <v>2340</v>
      </c>
      <c r="M54" s="16">
        <f t="shared" si="9"/>
        <v>10920</v>
      </c>
      <c r="N54" s="16"/>
      <c r="O54" s="16"/>
      <c r="P54" s="16"/>
      <c r="Q54" s="16">
        <f t="shared" si="3"/>
        <v>4680</v>
      </c>
      <c r="R54" s="16">
        <f t="shared" si="4"/>
        <v>3900</v>
      </c>
      <c r="S54" s="16">
        <f t="shared" si="5"/>
        <v>2340</v>
      </c>
      <c r="T54" s="16">
        <f t="shared" si="6"/>
        <v>10920</v>
      </c>
      <c r="U54" s="16"/>
    </row>
    <row r="55" ht="31.05" customHeight="true" spans="1:21">
      <c r="A55" s="16">
        <v>50</v>
      </c>
      <c r="B55" s="16" t="s">
        <v>19</v>
      </c>
      <c r="C55" s="16" t="s">
        <v>95</v>
      </c>
      <c r="D55" s="16">
        <v>45016</v>
      </c>
      <c r="E55" s="16" t="s">
        <v>78</v>
      </c>
      <c r="F55" s="16">
        <v>15.79</v>
      </c>
      <c r="G55" s="16">
        <v>630</v>
      </c>
      <c r="H55" s="16">
        <v>7560</v>
      </c>
      <c r="I55" s="16">
        <v>2268</v>
      </c>
      <c r="J55" s="16">
        <v>2268</v>
      </c>
      <c r="K55" s="16">
        <f t="shared" si="7"/>
        <v>1890</v>
      </c>
      <c r="L55" s="16">
        <f t="shared" si="8"/>
        <v>1134</v>
      </c>
      <c r="M55" s="16">
        <f t="shared" si="9"/>
        <v>5292</v>
      </c>
      <c r="N55" s="16"/>
      <c r="O55" s="16"/>
      <c r="P55" s="16"/>
      <c r="Q55" s="16">
        <f t="shared" si="3"/>
        <v>2268</v>
      </c>
      <c r="R55" s="16">
        <f t="shared" si="4"/>
        <v>1890</v>
      </c>
      <c r="S55" s="16">
        <f t="shared" si="5"/>
        <v>1134</v>
      </c>
      <c r="T55" s="16">
        <f t="shared" si="6"/>
        <v>5292</v>
      </c>
      <c r="U55" s="16"/>
    </row>
    <row r="56" ht="31.05" customHeight="true" spans="1:21">
      <c r="A56" s="16">
        <v>51</v>
      </c>
      <c r="B56" s="16" t="s">
        <v>19</v>
      </c>
      <c r="C56" s="16" t="s">
        <v>94</v>
      </c>
      <c r="D56" s="16">
        <v>44995</v>
      </c>
      <c r="E56" s="16" t="s">
        <v>61</v>
      </c>
      <c r="F56" s="16">
        <v>35.1</v>
      </c>
      <c r="G56" s="16">
        <v>1500</v>
      </c>
      <c r="H56" s="16">
        <v>18000</v>
      </c>
      <c r="I56" s="16">
        <v>5400</v>
      </c>
      <c r="J56" s="16">
        <v>5400</v>
      </c>
      <c r="K56" s="16">
        <f t="shared" si="7"/>
        <v>4500</v>
      </c>
      <c r="L56" s="16">
        <f t="shared" si="8"/>
        <v>2700</v>
      </c>
      <c r="M56" s="16">
        <f t="shared" si="9"/>
        <v>12600</v>
      </c>
      <c r="N56" s="16"/>
      <c r="O56" s="16"/>
      <c r="P56" s="16"/>
      <c r="Q56" s="16">
        <f t="shared" si="3"/>
        <v>5400</v>
      </c>
      <c r="R56" s="16">
        <f t="shared" si="4"/>
        <v>4500</v>
      </c>
      <c r="S56" s="16">
        <f t="shared" si="5"/>
        <v>2700</v>
      </c>
      <c r="T56" s="16">
        <f t="shared" si="6"/>
        <v>12600</v>
      </c>
      <c r="U56" s="16"/>
    </row>
    <row r="57" ht="31.05" customHeight="true" spans="1:21">
      <c r="A57" s="16">
        <v>52</v>
      </c>
      <c r="B57" s="16" t="s">
        <v>19</v>
      </c>
      <c r="C57" s="16" t="s">
        <v>95</v>
      </c>
      <c r="D57" s="16">
        <v>45016</v>
      </c>
      <c r="E57" s="16" t="s">
        <v>78</v>
      </c>
      <c r="F57" s="16">
        <v>14.79</v>
      </c>
      <c r="G57" s="16">
        <v>570</v>
      </c>
      <c r="H57" s="16">
        <v>6840</v>
      </c>
      <c r="I57" s="16">
        <v>2052</v>
      </c>
      <c r="J57" s="16">
        <v>2052</v>
      </c>
      <c r="K57" s="16">
        <f t="shared" si="7"/>
        <v>1710</v>
      </c>
      <c r="L57" s="16">
        <f t="shared" si="8"/>
        <v>1026</v>
      </c>
      <c r="M57" s="16">
        <f t="shared" si="9"/>
        <v>4788</v>
      </c>
      <c r="N57" s="16"/>
      <c r="O57" s="16"/>
      <c r="P57" s="16"/>
      <c r="Q57" s="16">
        <f t="shared" si="3"/>
        <v>2052</v>
      </c>
      <c r="R57" s="16">
        <f t="shared" si="4"/>
        <v>1710</v>
      </c>
      <c r="S57" s="16">
        <f t="shared" si="5"/>
        <v>1026</v>
      </c>
      <c r="T57" s="16">
        <f t="shared" si="6"/>
        <v>4788</v>
      </c>
      <c r="U57" s="16"/>
    </row>
    <row r="58" ht="31.05" customHeight="true" spans="1:21">
      <c r="A58" s="16">
        <v>53</v>
      </c>
      <c r="B58" s="16" t="s">
        <v>19</v>
      </c>
      <c r="C58" s="16" t="s">
        <v>96</v>
      </c>
      <c r="D58" s="16">
        <v>45000</v>
      </c>
      <c r="E58" s="16" t="s">
        <v>75</v>
      </c>
      <c r="F58" s="16">
        <v>34.63</v>
      </c>
      <c r="G58" s="16">
        <v>1500</v>
      </c>
      <c r="H58" s="16">
        <v>18000</v>
      </c>
      <c r="I58" s="16">
        <v>5400</v>
      </c>
      <c r="J58" s="16">
        <v>5400</v>
      </c>
      <c r="K58" s="16">
        <f t="shared" si="7"/>
        <v>4500</v>
      </c>
      <c r="L58" s="16">
        <f t="shared" si="8"/>
        <v>2700</v>
      </c>
      <c r="M58" s="16">
        <f t="shared" si="9"/>
        <v>12600</v>
      </c>
      <c r="N58" s="16"/>
      <c r="O58" s="16"/>
      <c r="P58" s="16"/>
      <c r="Q58" s="16">
        <f t="shared" si="3"/>
        <v>5400</v>
      </c>
      <c r="R58" s="16">
        <f t="shared" si="4"/>
        <v>4500</v>
      </c>
      <c r="S58" s="16">
        <f t="shared" si="5"/>
        <v>2700</v>
      </c>
      <c r="T58" s="16">
        <f t="shared" si="6"/>
        <v>12600</v>
      </c>
      <c r="U58" s="16"/>
    </row>
    <row r="59" ht="31.05" customHeight="true" spans="1:21">
      <c r="A59" s="16">
        <v>54</v>
      </c>
      <c r="B59" s="16" t="s">
        <v>19</v>
      </c>
      <c r="C59" s="16" t="s">
        <v>97</v>
      </c>
      <c r="D59" s="16">
        <v>44999</v>
      </c>
      <c r="E59" s="16" t="s">
        <v>98</v>
      </c>
      <c r="F59" s="16">
        <v>26.53</v>
      </c>
      <c r="G59" s="16">
        <v>750</v>
      </c>
      <c r="H59" s="16">
        <v>9000</v>
      </c>
      <c r="I59" s="16">
        <v>2700</v>
      </c>
      <c r="J59" s="16">
        <v>2700</v>
      </c>
      <c r="K59" s="16">
        <f t="shared" si="7"/>
        <v>2250</v>
      </c>
      <c r="L59" s="16">
        <f t="shared" si="8"/>
        <v>1350</v>
      </c>
      <c r="M59" s="16">
        <f t="shared" si="9"/>
        <v>6300</v>
      </c>
      <c r="N59" s="16"/>
      <c r="O59" s="16"/>
      <c r="P59" s="16"/>
      <c r="Q59" s="16">
        <f t="shared" si="3"/>
        <v>2700</v>
      </c>
      <c r="R59" s="16">
        <f t="shared" si="4"/>
        <v>2250</v>
      </c>
      <c r="S59" s="16">
        <f t="shared" si="5"/>
        <v>1350</v>
      </c>
      <c r="T59" s="16">
        <f t="shared" si="6"/>
        <v>6300</v>
      </c>
      <c r="U59" s="16"/>
    </row>
    <row r="60" ht="31.05" customHeight="true" spans="1:21">
      <c r="A60" s="16">
        <v>55</v>
      </c>
      <c r="B60" s="16" t="s">
        <v>19</v>
      </c>
      <c r="C60" s="16" t="s">
        <v>99</v>
      </c>
      <c r="D60" s="16">
        <v>45000</v>
      </c>
      <c r="E60" s="16" t="s">
        <v>75</v>
      </c>
      <c r="F60" s="16">
        <v>52.75</v>
      </c>
      <c r="G60" s="16">
        <v>2200</v>
      </c>
      <c r="H60" s="16">
        <v>26400</v>
      </c>
      <c r="I60" s="16">
        <v>7920</v>
      </c>
      <c r="J60" s="16">
        <v>7920</v>
      </c>
      <c r="K60" s="16">
        <f t="shared" si="7"/>
        <v>6600</v>
      </c>
      <c r="L60" s="16">
        <f t="shared" si="8"/>
        <v>3960</v>
      </c>
      <c r="M60" s="16">
        <f t="shared" si="9"/>
        <v>18480</v>
      </c>
      <c r="N60" s="16"/>
      <c r="O60" s="16"/>
      <c r="P60" s="16"/>
      <c r="Q60" s="16">
        <f t="shared" si="3"/>
        <v>7920</v>
      </c>
      <c r="R60" s="16">
        <f t="shared" si="4"/>
        <v>6600</v>
      </c>
      <c r="S60" s="16">
        <f t="shared" si="5"/>
        <v>3960</v>
      </c>
      <c r="T60" s="16">
        <f t="shared" si="6"/>
        <v>18480</v>
      </c>
      <c r="U60" s="16"/>
    </row>
    <row r="61" ht="31.05" customHeight="true" spans="1:21">
      <c r="A61" s="16">
        <v>56</v>
      </c>
      <c r="B61" s="16" t="s">
        <v>19</v>
      </c>
      <c r="C61" s="16" t="s">
        <v>100</v>
      </c>
      <c r="D61" s="16">
        <v>45000</v>
      </c>
      <c r="E61" s="16" t="s">
        <v>75</v>
      </c>
      <c r="F61" s="16">
        <v>41.04</v>
      </c>
      <c r="G61" s="16">
        <v>1700</v>
      </c>
      <c r="H61" s="16">
        <v>20400</v>
      </c>
      <c r="I61" s="16">
        <v>6120</v>
      </c>
      <c r="J61" s="16">
        <v>6120</v>
      </c>
      <c r="K61" s="16">
        <f t="shared" si="7"/>
        <v>5100</v>
      </c>
      <c r="L61" s="16">
        <f t="shared" si="8"/>
        <v>3060</v>
      </c>
      <c r="M61" s="16">
        <f t="shared" si="9"/>
        <v>14280</v>
      </c>
      <c r="N61" s="16"/>
      <c r="O61" s="16"/>
      <c r="P61" s="16"/>
      <c r="Q61" s="16">
        <f t="shared" si="3"/>
        <v>6120</v>
      </c>
      <c r="R61" s="16">
        <f t="shared" si="4"/>
        <v>5100</v>
      </c>
      <c r="S61" s="16">
        <f t="shared" si="5"/>
        <v>3060</v>
      </c>
      <c r="T61" s="16">
        <f t="shared" si="6"/>
        <v>14280</v>
      </c>
      <c r="U61" s="16"/>
    </row>
    <row r="62" ht="31.05" customHeight="true" spans="1:21">
      <c r="A62" s="16">
        <v>57</v>
      </c>
      <c r="B62" s="16" t="s">
        <v>19</v>
      </c>
      <c r="C62" s="16" t="s">
        <v>101</v>
      </c>
      <c r="D62" s="16">
        <v>45002</v>
      </c>
      <c r="E62" s="16" t="s">
        <v>102</v>
      </c>
      <c r="F62" s="16">
        <v>48</v>
      </c>
      <c r="G62" s="16">
        <v>2000</v>
      </c>
      <c r="H62" s="16">
        <v>24000</v>
      </c>
      <c r="I62" s="16">
        <v>7200</v>
      </c>
      <c r="J62" s="16">
        <v>7200</v>
      </c>
      <c r="K62" s="16">
        <f t="shared" si="7"/>
        <v>6000</v>
      </c>
      <c r="L62" s="16">
        <f t="shared" si="8"/>
        <v>3600</v>
      </c>
      <c r="M62" s="16">
        <f t="shared" si="9"/>
        <v>16800</v>
      </c>
      <c r="N62" s="16"/>
      <c r="O62" s="16"/>
      <c r="P62" s="16"/>
      <c r="Q62" s="16">
        <f t="shared" si="3"/>
        <v>7200</v>
      </c>
      <c r="R62" s="16">
        <f t="shared" si="4"/>
        <v>6000</v>
      </c>
      <c r="S62" s="16">
        <f t="shared" si="5"/>
        <v>3600</v>
      </c>
      <c r="T62" s="16">
        <f t="shared" si="6"/>
        <v>16800</v>
      </c>
      <c r="U62" s="16"/>
    </row>
    <row r="63" ht="31.05" customHeight="true" spans="1:21">
      <c r="A63" s="16">
        <v>58</v>
      </c>
      <c r="B63" s="16" t="s">
        <v>19</v>
      </c>
      <c r="C63" s="16" t="s">
        <v>100</v>
      </c>
      <c r="D63" s="16">
        <v>45000</v>
      </c>
      <c r="E63" s="16" t="s">
        <v>75</v>
      </c>
      <c r="F63" s="16">
        <v>31.92</v>
      </c>
      <c r="G63" s="16">
        <v>1300</v>
      </c>
      <c r="H63" s="16">
        <v>15600</v>
      </c>
      <c r="I63" s="16">
        <v>4680</v>
      </c>
      <c r="J63" s="16">
        <v>4680</v>
      </c>
      <c r="K63" s="16">
        <f t="shared" si="7"/>
        <v>3900</v>
      </c>
      <c r="L63" s="16">
        <f t="shared" si="8"/>
        <v>2340</v>
      </c>
      <c r="M63" s="16">
        <f t="shared" si="9"/>
        <v>10920</v>
      </c>
      <c r="N63" s="16"/>
      <c r="O63" s="16"/>
      <c r="P63" s="16"/>
      <c r="Q63" s="16">
        <f t="shared" si="3"/>
        <v>4680</v>
      </c>
      <c r="R63" s="16">
        <f t="shared" si="4"/>
        <v>3900</v>
      </c>
      <c r="S63" s="16">
        <f t="shared" si="5"/>
        <v>2340</v>
      </c>
      <c r="T63" s="16">
        <f t="shared" si="6"/>
        <v>10920</v>
      </c>
      <c r="U63" s="16"/>
    </row>
    <row r="64" ht="31.05" customHeight="true" spans="1:21">
      <c r="A64" s="16">
        <v>59</v>
      </c>
      <c r="B64" s="16" t="s">
        <v>19</v>
      </c>
      <c r="C64" s="16" t="s">
        <v>96</v>
      </c>
      <c r="D64" s="16">
        <v>45000</v>
      </c>
      <c r="E64" s="16" t="s">
        <v>75</v>
      </c>
      <c r="F64" s="16">
        <v>35.55</v>
      </c>
      <c r="G64" s="16">
        <v>1500</v>
      </c>
      <c r="H64" s="16">
        <v>18000</v>
      </c>
      <c r="I64" s="16">
        <v>5400</v>
      </c>
      <c r="J64" s="16">
        <v>5400</v>
      </c>
      <c r="K64" s="16">
        <f t="shared" si="7"/>
        <v>4500</v>
      </c>
      <c r="L64" s="16">
        <f t="shared" si="8"/>
        <v>2700</v>
      </c>
      <c r="M64" s="16">
        <f t="shared" si="9"/>
        <v>12600</v>
      </c>
      <c r="N64" s="16"/>
      <c r="O64" s="16"/>
      <c r="P64" s="16"/>
      <c r="Q64" s="16">
        <f t="shared" si="3"/>
        <v>5400</v>
      </c>
      <c r="R64" s="16">
        <f t="shared" si="4"/>
        <v>4500</v>
      </c>
      <c r="S64" s="16">
        <f t="shared" si="5"/>
        <v>2700</v>
      </c>
      <c r="T64" s="16">
        <f t="shared" si="6"/>
        <v>12600</v>
      </c>
      <c r="U64" s="16"/>
    </row>
    <row r="65" ht="31.05" customHeight="true" spans="1:21">
      <c r="A65" s="16">
        <v>60</v>
      </c>
      <c r="B65" s="16" t="s">
        <v>19</v>
      </c>
      <c r="C65" s="16" t="s">
        <v>103</v>
      </c>
      <c r="D65" s="16">
        <v>45005</v>
      </c>
      <c r="E65" s="16" t="s">
        <v>104</v>
      </c>
      <c r="F65" s="16">
        <v>32</v>
      </c>
      <c r="G65" s="16">
        <v>1400</v>
      </c>
      <c r="H65" s="16">
        <v>16800</v>
      </c>
      <c r="I65" s="16">
        <v>5040</v>
      </c>
      <c r="J65" s="16">
        <v>5040</v>
      </c>
      <c r="K65" s="16">
        <f t="shared" si="7"/>
        <v>4200</v>
      </c>
      <c r="L65" s="16">
        <f t="shared" si="8"/>
        <v>2520</v>
      </c>
      <c r="M65" s="16">
        <f t="shared" si="9"/>
        <v>11760</v>
      </c>
      <c r="N65" s="16"/>
      <c r="O65" s="16"/>
      <c r="P65" s="16"/>
      <c r="Q65" s="16">
        <f t="shared" si="3"/>
        <v>5040</v>
      </c>
      <c r="R65" s="16">
        <f t="shared" si="4"/>
        <v>4200</v>
      </c>
      <c r="S65" s="16">
        <f t="shared" si="5"/>
        <v>2520</v>
      </c>
      <c r="T65" s="16">
        <f t="shared" si="6"/>
        <v>11760</v>
      </c>
      <c r="U65" s="16"/>
    </row>
    <row r="66" ht="31.05" customHeight="true" spans="1:21">
      <c r="A66" s="16">
        <v>61</v>
      </c>
      <c r="B66" s="16" t="s">
        <v>19</v>
      </c>
      <c r="C66" s="16" t="s">
        <v>105</v>
      </c>
      <c r="D66" s="16">
        <v>45009</v>
      </c>
      <c r="E66" s="16" t="s">
        <v>106</v>
      </c>
      <c r="F66" s="16">
        <v>28.99</v>
      </c>
      <c r="G66" s="16">
        <v>1200</v>
      </c>
      <c r="H66" s="16">
        <v>14400</v>
      </c>
      <c r="I66" s="16">
        <v>4320</v>
      </c>
      <c r="J66" s="16">
        <v>4320</v>
      </c>
      <c r="K66" s="16">
        <f t="shared" si="7"/>
        <v>3600</v>
      </c>
      <c r="L66" s="16">
        <f t="shared" si="8"/>
        <v>2160</v>
      </c>
      <c r="M66" s="16">
        <f t="shared" si="9"/>
        <v>10080</v>
      </c>
      <c r="N66" s="16"/>
      <c r="O66" s="16"/>
      <c r="P66" s="16"/>
      <c r="Q66" s="16">
        <f t="shared" si="3"/>
        <v>4320</v>
      </c>
      <c r="R66" s="16">
        <f t="shared" si="4"/>
        <v>3600</v>
      </c>
      <c r="S66" s="16">
        <f t="shared" si="5"/>
        <v>2160</v>
      </c>
      <c r="T66" s="16">
        <f t="shared" si="6"/>
        <v>10080</v>
      </c>
      <c r="U66" s="16"/>
    </row>
    <row r="67" ht="31.05" customHeight="true" spans="1:21">
      <c r="A67" s="16">
        <v>62</v>
      </c>
      <c r="B67" s="16" t="s">
        <v>19</v>
      </c>
      <c r="C67" s="16" t="s">
        <v>107</v>
      </c>
      <c r="D67" s="16">
        <v>45005</v>
      </c>
      <c r="E67" s="16" t="s">
        <v>104</v>
      </c>
      <c r="F67" s="16">
        <v>47.59</v>
      </c>
      <c r="G67" s="16">
        <v>2000</v>
      </c>
      <c r="H67" s="16">
        <v>24000</v>
      </c>
      <c r="I67" s="16">
        <v>7200</v>
      </c>
      <c r="J67" s="16">
        <v>7200</v>
      </c>
      <c r="K67" s="16">
        <f t="shared" si="7"/>
        <v>6000</v>
      </c>
      <c r="L67" s="16">
        <f t="shared" si="8"/>
        <v>3600</v>
      </c>
      <c r="M67" s="16">
        <f t="shared" si="9"/>
        <v>16800</v>
      </c>
      <c r="N67" s="16"/>
      <c r="O67" s="16"/>
      <c r="P67" s="16"/>
      <c r="Q67" s="16">
        <f t="shared" si="3"/>
        <v>7200</v>
      </c>
      <c r="R67" s="16">
        <f t="shared" si="4"/>
        <v>6000</v>
      </c>
      <c r="S67" s="16">
        <f t="shared" si="5"/>
        <v>3600</v>
      </c>
      <c r="T67" s="16">
        <f t="shared" si="6"/>
        <v>16800</v>
      </c>
      <c r="U67" s="16"/>
    </row>
    <row r="68" ht="31.05" customHeight="true" spans="1:21">
      <c r="A68" s="16">
        <v>63</v>
      </c>
      <c r="B68" s="16" t="s">
        <v>19</v>
      </c>
      <c r="C68" s="16" t="s">
        <v>103</v>
      </c>
      <c r="D68" s="16">
        <v>45005</v>
      </c>
      <c r="E68" s="16" t="s">
        <v>104</v>
      </c>
      <c r="F68" s="16">
        <v>34.54</v>
      </c>
      <c r="G68" s="16">
        <v>1500</v>
      </c>
      <c r="H68" s="16">
        <v>18000</v>
      </c>
      <c r="I68" s="16">
        <v>5400</v>
      </c>
      <c r="J68" s="16">
        <v>5400</v>
      </c>
      <c r="K68" s="16">
        <f t="shared" si="7"/>
        <v>4500</v>
      </c>
      <c r="L68" s="16">
        <f t="shared" si="8"/>
        <v>2700</v>
      </c>
      <c r="M68" s="16">
        <f t="shared" si="9"/>
        <v>12600</v>
      </c>
      <c r="N68" s="16"/>
      <c r="O68" s="16"/>
      <c r="P68" s="16"/>
      <c r="Q68" s="16">
        <f t="shared" si="3"/>
        <v>5400</v>
      </c>
      <c r="R68" s="16">
        <f t="shared" si="4"/>
        <v>4500</v>
      </c>
      <c r="S68" s="16">
        <f t="shared" si="5"/>
        <v>2700</v>
      </c>
      <c r="T68" s="16">
        <f t="shared" si="6"/>
        <v>12600</v>
      </c>
      <c r="U68" s="16"/>
    </row>
    <row r="69" ht="31.05" customHeight="true" spans="1:21">
      <c r="A69" s="16">
        <v>64</v>
      </c>
      <c r="B69" s="16" t="s">
        <v>19</v>
      </c>
      <c r="C69" s="16" t="s">
        <v>108</v>
      </c>
      <c r="D69" s="16">
        <v>45009</v>
      </c>
      <c r="E69" s="16" t="s">
        <v>106</v>
      </c>
      <c r="F69" s="16">
        <v>50.19</v>
      </c>
      <c r="G69" s="16">
        <v>2700</v>
      </c>
      <c r="H69" s="16">
        <v>32400</v>
      </c>
      <c r="I69" s="16">
        <v>9720</v>
      </c>
      <c r="J69" s="16">
        <v>9720</v>
      </c>
      <c r="K69" s="16">
        <f t="shared" si="7"/>
        <v>8100</v>
      </c>
      <c r="L69" s="16">
        <f t="shared" si="8"/>
        <v>4860</v>
      </c>
      <c r="M69" s="16">
        <f t="shared" si="9"/>
        <v>22680</v>
      </c>
      <c r="N69" s="16"/>
      <c r="O69" s="16"/>
      <c r="P69" s="16"/>
      <c r="Q69" s="16">
        <f t="shared" si="3"/>
        <v>9720</v>
      </c>
      <c r="R69" s="16">
        <f t="shared" si="4"/>
        <v>8100</v>
      </c>
      <c r="S69" s="16">
        <f t="shared" si="5"/>
        <v>4860</v>
      </c>
      <c r="T69" s="16">
        <f t="shared" si="6"/>
        <v>22680</v>
      </c>
      <c r="U69" s="16"/>
    </row>
    <row r="70" ht="31.05" customHeight="true" spans="1:21">
      <c r="A70" s="16">
        <v>65</v>
      </c>
      <c r="B70" s="16" t="s">
        <v>19</v>
      </c>
      <c r="C70" s="16" t="s">
        <v>109</v>
      </c>
      <c r="D70" s="16">
        <v>45005</v>
      </c>
      <c r="E70" s="16" t="s">
        <v>104</v>
      </c>
      <c r="F70" s="16">
        <v>47.35</v>
      </c>
      <c r="G70" s="16">
        <v>2000</v>
      </c>
      <c r="H70" s="16">
        <v>24000</v>
      </c>
      <c r="I70" s="16">
        <v>7200</v>
      </c>
      <c r="J70" s="16">
        <v>7200</v>
      </c>
      <c r="K70" s="16">
        <f t="shared" si="7"/>
        <v>6000</v>
      </c>
      <c r="L70" s="16">
        <f t="shared" si="8"/>
        <v>3600</v>
      </c>
      <c r="M70" s="16">
        <f t="shared" si="9"/>
        <v>16800</v>
      </c>
      <c r="N70" s="16"/>
      <c r="O70" s="16"/>
      <c r="P70" s="16"/>
      <c r="Q70" s="16">
        <f t="shared" si="3"/>
        <v>7200</v>
      </c>
      <c r="R70" s="16">
        <f t="shared" si="4"/>
        <v>6000</v>
      </c>
      <c r="S70" s="16">
        <f t="shared" si="5"/>
        <v>3600</v>
      </c>
      <c r="T70" s="16">
        <f t="shared" si="6"/>
        <v>16800</v>
      </c>
      <c r="U70" s="16"/>
    </row>
    <row r="71" ht="31.05" customHeight="true" spans="1:21">
      <c r="A71" s="16">
        <v>66</v>
      </c>
      <c r="B71" s="16" t="s">
        <v>19</v>
      </c>
      <c r="C71" s="16" t="s">
        <v>110</v>
      </c>
      <c r="D71" s="16">
        <v>45009</v>
      </c>
      <c r="E71" s="16" t="s">
        <v>106</v>
      </c>
      <c r="F71" s="16">
        <v>27.98</v>
      </c>
      <c r="G71" s="16">
        <v>1200</v>
      </c>
      <c r="H71" s="16">
        <v>14400</v>
      </c>
      <c r="I71" s="16">
        <v>4320</v>
      </c>
      <c r="J71" s="16">
        <v>4320</v>
      </c>
      <c r="K71" s="16">
        <f t="shared" ref="K71:K102" si="10">H71*0.25</f>
        <v>3600</v>
      </c>
      <c r="L71" s="16">
        <f t="shared" ref="L71:L102" si="11">H71*0.15</f>
        <v>2160</v>
      </c>
      <c r="M71" s="16">
        <f t="shared" ref="M71:M102" si="12">J71+K71+L71</f>
        <v>10080</v>
      </c>
      <c r="N71" s="16"/>
      <c r="O71" s="16"/>
      <c r="P71" s="16"/>
      <c r="Q71" s="16">
        <f t="shared" ref="Q71:Q134" si="13">J71-N71</f>
        <v>4320</v>
      </c>
      <c r="R71" s="16">
        <f t="shared" ref="R71:R134" si="14">K71-O71</f>
        <v>3600</v>
      </c>
      <c r="S71" s="16">
        <f t="shared" ref="S71:S134" si="15">L71-P71</f>
        <v>2160</v>
      </c>
      <c r="T71" s="16">
        <f t="shared" ref="T71:T134" si="16">Q71+R71+S71</f>
        <v>10080</v>
      </c>
      <c r="U71" s="16"/>
    </row>
    <row r="72" ht="31.05" customHeight="true" spans="1:21">
      <c r="A72" s="16">
        <v>67</v>
      </c>
      <c r="B72" s="16" t="s">
        <v>19</v>
      </c>
      <c r="C72" s="16" t="s">
        <v>111</v>
      </c>
      <c r="D72" s="16">
        <v>45009</v>
      </c>
      <c r="E72" s="16" t="s">
        <v>106</v>
      </c>
      <c r="F72" s="16">
        <v>51.88</v>
      </c>
      <c r="G72" s="16">
        <v>3000</v>
      </c>
      <c r="H72" s="16">
        <v>36000</v>
      </c>
      <c r="I72" s="16">
        <v>10800</v>
      </c>
      <c r="J72" s="16">
        <v>10800</v>
      </c>
      <c r="K72" s="16">
        <f t="shared" si="10"/>
        <v>9000</v>
      </c>
      <c r="L72" s="16">
        <f t="shared" si="11"/>
        <v>5400</v>
      </c>
      <c r="M72" s="16">
        <f t="shared" si="12"/>
        <v>25200</v>
      </c>
      <c r="N72" s="16"/>
      <c r="O72" s="16"/>
      <c r="P72" s="16"/>
      <c r="Q72" s="16">
        <f t="shared" si="13"/>
        <v>10800</v>
      </c>
      <c r="R72" s="16">
        <f t="shared" si="14"/>
        <v>9000</v>
      </c>
      <c r="S72" s="16">
        <f t="shared" si="15"/>
        <v>5400</v>
      </c>
      <c r="T72" s="16">
        <f t="shared" si="16"/>
        <v>25200</v>
      </c>
      <c r="U72" s="16"/>
    </row>
    <row r="73" ht="31.05" customHeight="true" spans="1:21">
      <c r="A73" s="16">
        <v>68</v>
      </c>
      <c r="B73" s="16" t="s">
        <v>19</v>
      </c>
      <c r="C73" s="16" t="s">
        <v>112</v>
      </c>
      <c r="D73" s="16">
        <v>45009</v>
      </c>
      <c r="E73" s="16" t="s">
        <v>106</v>
      </c>
      <c r="F73" s="16">
        <v>34.2</v>
      </c>
      <c r="G73" s="16">
        <v>1800</v>
      </c>
      <c r="H73" s="16">
        <v>21600</v>
      </c>
      <c r="I73" s="16">
        <v>6480</v>
      </c>
      <c r="J73" s="16">
        <v>6480</v>
      </c>
      <c r="K73" s="16">
        <f t="shared" si="10"/>
        <v>5400</v>
      </c>
      <c r="L73" s="16">
        <f t="shared" si="11"/>
        <v>3240</v>
      </c>
      <c r="M73" s="16">
        <f t="shared" si="12"/>
        <v>15120</v>
      </c>
      <c r="N73" s="16"/>
      <c r="O73" s="16"/>
      <c r="P73" s="16"/>
      <c r="Q73" s="16">
        <f t="shared" si="13"/>
        <v>6480</v>
      </c>
      <c r="R73" s="16">
        <f t="shared" si="14"/>
        <v>5400</v>
      </c>
      <c r="S73" s="16">
        <f t="shared" si="15"/>
        <v>3240</v>
      </c>
      <c r="T73" s="16">
        <f t="shared" si="16"/>
        <v>15120</v>
      </c>
      <c r="U73" s="16"/>
    </row>
    <row r="74" ht="31.05" customHeight="true" spans="1:21">
      <c r="A74" s="16">
        <v>69</v>
      </c>
      <c r="B74" s="16" t="s">
        <v>19</v>
      </c>
      <c r="C74" s="16" t="s">
        <v>113</v>
      </c>
      <c r="D74" s="16">
        <v>45009</v>
      </c>
      <c r="E74" s="16" t="s">
        <v>106</v>
      </c>
      <c r="F74" s="16">
        <v>30.5</v>
      </c>
      <c r="G74" s="16">
        <v>1300</v>
      </c>
      <c r="H74" s="16">
        <v>15600</v>
      </c>
      <c r="I74" s="16">
        <v>4680</v>
      </c>
      <c r="J74" s="16">
        <v>4680</v>
      </c>
      <c r="K74" s="16">
        <f t="shared" si="10"/>
        <v>3900</v>
      </c>
      <c r="L74" s="16">
        <f t="shared" si="11"/>
        <v>2340</v>
      </c>
      <c r="M74" s="16">
        <f t="shared" si="12"/>
        <v>10920</v>
      </c>
      <c r="N74" s="16"/>
      <c r="O74" s="16"/>
      <c r="P74" s="16"/>
      <c r="Q74" s="16">
        <f t="shared" si="13"/>
        <v>4680</v>
      </c>
      <c r="R74" s="16">
        <f t="shared" si="14"/>
        <v>3900</v>
      </c>
      <c r="S74" s="16">
        <f t="shared" si="15"/>
        <v>2340</v>
      </c>
      <c r="T74" s="16">
        <f t="shared" si="16"/>
        <v>10920</v>
      </c>
      <c r="U74" s="16"/>
    </row>
    <row r="75" ht="31.05" customHeight="true" spans="1:21">
      <c r="A75" s="16">
        <v>70</v>
      </c>
      <c r="B75" s="16" t="s">
        <v>19</v>
      </c>
      <c r="C75" s="16" t="s">
        <v>114</v>
      </c>
      <c r="D75" s="16">
        <v>45008</v>
      </c>
      <c r="E75" s="16" t="s">
        <v>115</v>
      </c>
      <c r="F75" s="16">
        <v>27.35</v>
      </c>
      <c r="G75" s="16">
        <v>1000</v>
      </c>
      <c r="H75" s="16">
        <v>12000</v>
      </c>
      <c r="I75" s="16">
        <v>3600</v>
      </c>
      <c r="J75" s="16">
        <v>3600</v>
      </c>
      <c r="K75" s="16">
        <f t="shared" si="10"/>
        <v>3000</v>
      </c>
      <c r="L75" s="16">
        <f t="shared" si="11"/>
        <v>1800</v>
      </c>
      <c r="M75" s="16">
        <f t="shared" si="12"/>
        <v>8400</v>
      </c>
      <c r="N75" s="16"/>
      <c r="O75" s="16"/>
      <c r="P75" s="16"/>
      <c r="Q75" s="16">
        <f t="shared" si="13"/>
        <v>3600</v>
      </c>
      <c r="R75" s="16">
        <f t="shared" si="14"/>
        <v>3000</v>
      </c>
      <c r="S75" s="16">
        <f t="shared" si="15"/>
        <v>1800</v>
      </c>
      <c r="T75" s="16">
        <f t="shared" si="16"/>
        <v>8400</v>
      </c>
      <c r="U75" s="16"/>
    </row>
    <row r="76" ht="31.05" customHeight="true" spans="1:21">
      <c r="A76" s="16">
        <v>71</v>
      </c>
      <c r="B76" s="16" t="s">
        <v>19</v>
      </c>
      <c r="C76" s="16" t="s">
        <v>116</v>
      </c>
      <c r="D76" s="16">
        <v>45010</v>
      </c>
      <c r="E76" s="16" t="s">
        <v>117</v>
      </c>
      <c r="F76" s="16">
        <v>31.08</v>
      </c>
      <c r="G76" s="16">
        <v>1300</v>
      </c>
      <c r="H76" s="16">
        <v>15600</v>
      </c>
      <c r="I76" s="16">
        <v>4680</v>
      </c>
      <c r="J76" s="16">
        <v>4680</v>
      </c>
      <c r="K76" s="16">
        <f t="shared" si="10"/>
        <v>3900</v>
      </c>
      <c r="L76" s="16">
        <f t="shared" si="11"/>
        <v>2340</v>
      </c>
      <c r="M76" s="16">
        <f t="shared" si="12"/>
        <v>10920</v>
      </c>
      <c r="N76" s="16"/>
      <c r="O76" s="16"/>
      <c r="P76" s="16"/>
      <c r="Q76" s="16">
        <f t="shared" si="13"/>
        <v>4680</v>
      </c>
      <c r="R76" s="16">
        <f t="shared" si="14"/>
        <v>3900</v>
      </c>
      <c r="S76" s="16">
        <f t="shared" si="15"/>
        <v>2340</v>
      </c>
      <c r="T76" s="16">
        <f t="shared" si="16"/>
        <v>10920</v>
      </c>
      <c r="U76" s="16"/>
    </row>
    <row r="77" ht="31.05" customHeight="true" spans="1:21">
      <c r="A77" s="16">
        <v>72</v>
      </c>
      <c r="B77" s="16" t="s">
        <v>19</v>
      </c>
      <c r="C77" s="16" t="s">
        <v>118</v>
      </c>
      <c r="D77" s="16">
        <v>45015</v>
      </c>
      <c r="E77" s="16" t="s">
        <v>80</v>
      </c>
      <c r="F77" s="16">
        <v>48.14</v>
      </c>
      <c r="G77" s="16">
        <v>2000</v>
      </c>
      <c r="H77" s="16">
        <v>24000</v>
      </c>
      <c r="I77" s="16">
        <v>7200</v>
      </c>
      <c r="J77" s="16">
        <v>7200</v>
      </c>
      <c r="K77" s="16">
        <f t="shared" si="10"/>
        <v>6000</v>
      </c>
      <c r="L77" s="16">
        <f t="shared" si="11"/>
        <v>3600</v>
      </c>
      <c r="M77" s="16">
        <f t="shared" si="12"/>
        <v>16800</v>
      </c>
      <c r="N77" s="16"/>
      <c r="O77" s="16"/>
      <c r="P77" s="16"/>
      <c r="Q77" s="16">
        <f t="shared" si="13"/>
        <v>7200</v>
      </c>
      <c r="R77" s="16">
        <f t="shared" si="14"/>
        <v>6000</v>
      </c>
      <c r="S77" s="16">
        <f t="shared" si="15"/>
        <v>3600</v>
      </c>
      <c r="T77" s="16">
        <f t="shared" si="16"/>
        <v>16800</v>
      </c>
      <c r="U77" s="16"/>
    </row>
    <row r="78" ht="31.05" customHeight="true" spans="1:21">
      <c r="A78" s="16">
        <v>73</v>
      </c>
      <c r="B78" s="16" t="s">
        <v>19</v>
      </c>
      <c r="C78" s="16" t="s">
        <v>118</v>
      </c>
      <c r="D78" s="16">
        <v>45015</v>
      </c>
      <c r="E78" s="16" t="s">
        <v>80</v>
      </c>
      <c r="F78" s="16">
        <v>26.82</v>
      </c>
      <c r="G78" s="16">
        <v>1000</v>
      </c>
      <c r="H78" s="16">
        <v>12000</v>
      </c>
      <c r="I78" s="16">
        <v>3600</v>
      </c>
      <c r="J78" s="16">
        <v>3600</v>
      </c>
      <c r="K78" s="16">
        <f t="shared" si="10"/>
        <v>3000</v>
      </c>
      <c r="L78" s="16">
        <f t="shared" si="11"/>
        <v>1800</v>
      </c>
      <c r="M78" s="16">
        <f t="shared" si="12"/>
        <v>8400</v>
      </c>
      <c r="N78" s="16"/>
      <c r="O78" s="16"/>
      <c r="P78" s="16"/>
      <c r="Q78" s="16">
        <f t="shared" si="13"/>
        <v>3600</v>
      </c>
      <c r="R78" s="16">
        <f t="shared" si="14"/>
        <v>3000</v>
      </c>
      <c r="S78" s="16">
        <f t="shared" si="15"/>
        <v>1800</v>
      </c>
      <c r="T78" s="16">
        <f t="shared" si="16"/>
        <v>8400</v>
      </c>
      <c r="U78" s="16"/>
    </row>
    <row r="79" ht="31.05" customHeight="true" spans="1:21">
      <c r="A79" s="16">
        <v>74</v>
      </c>
      <c r="B79" s="16" t="s">
        <v>19</v>
      </c>
      <c r="C79" s="16" t="s">
        <v>119</v>
      </c>
      <c r="D79" s="16">
        <v>45015</v>
      </c>
      <c r="E79" s="16" t="s">
        <v>80</v>
      </c>
      <c r="F79" s="16">
        <v>27.68</v>
      </c>
      <c r="G79" s="16">
        <v>1200</v>
      </c>
      <c r="H79" s="16">
        <v>14400</v>
      </c>
      <c r="I79" s="16">
        <v>4320</v>
      </c>
      <c r="J79" s="16">
        <v>4320</v>
      </c>
      <c r="K79" s="16">
        <f t="shared" si="10"/>
        <v>3600</v>
      </c>
      <c r="L79" s="16">
        <f t="shared" si="11"/>
        <v>2160</v>
      </c>
      <c r="M79" s="16">
        <f t="shared" si="12"/>
        <v>10080</v>
      </c>
      <c r="N79" s="16"/>
      <c r="O79" s="16"/>
      <c r="P79" s="16"/>
      <c r="Q79" s="16">
        <f t="shared" si="13"/>
        <v>4320</v>
      </c>
      <c r="R79" s="16">
        <f t="shared" si="14"/>
        <v>3600</v>
      </c>
      <c r="S79" s="16">
        <f t="shared" si="15"/>
        <v>2160</v>
      </c>
      <c r="T79" s="16">
        <f t="shared" si="16"/>
        <v>10080</v>
      </c>
      <c r="U79" s="16"/>
    </row>
    <row r="80" ht="31.05" customHeight="true" spans="1:21">
      <c r="A80" s="16">
        <v>75</v>
      </c>
      <c r="B80" s="16" t="s">
        <v>19</v>
      </c>
      <c r="C80" s="16" t="s">
        <v>120</v>
      </c>
      <c r="D80" s="16">
        <v>45014</v>
      </c>
      <c r="E80" s="16" t="s">
        <v>121</v>
      </c>
      <c r="F80" s="16">
        <v>65.78</v>
      </c>
      <c r="G80" s="16">
        <v>2850</v>
      </c>
      <c r="H80" s="16">
        <v>34200</v>
      </c>
      <c r="I80" s="16">
        <v>10260</v>
      </c>
      <c r="J80" s="16">
        <v>10260</v>
      </c>
      <c r="K80" s="16">
        <f t="shared" si="10"/>
        <v>8550</v>
      </c>
      <c r="L80" s="16">
        <f t="shared" si="11"/>
        <v>5130</v>
      </c>
      <c r="M80" s="16">
        <f t="shared" si="12"/>
        <v>23940</v>
      </c>
      <c r="N80" s="16"/>
      <c r="O80" s="16"/>
      <c r="P80" s="16"/>
      <c r="Q80" s="16">
        <f t="shared" si="13"/>
        <v>10260</v>
      </c>
      <c r="R80" s="16">
        <f t="shared" si="14"/>
        <v>8550</v>
      </c>
      <c r="S80" s="16">
        <f t="shared" si="15"/>
        <v>5130</v>
      </c>
      <c r="T80" s="16">
        <f t="shared" si="16"/>
        <v>23940</v>
      </c>
      <c r="U80" s="16"/>
    </row>
    <row r="81" ht="31.05" customHeight="true" spans="1:21">
      <c r="A81" s="16">
        <v>76</v>
      </c>
      <c r="B81" s="16" t="s">
        <v>19</v>
      </c>
      <c r="C81" s="16" t="s">
        <v>122</v>
      </c>
      <c r="D81" s="16">
        <v>45013</v>
      </c>
      <c r="E81" s="16" t="s">
        <v>123</v>
      </c>
      <c r="F81" s="16">
        <v>34</v>
      </c>
      <c r="G81" s="16">
        <v>1400</v>
      </c>
      <c r="H81" s="16">
        <v>16800</v>
      </c>
      <c r="I81" s="16">
        <v>5040</v>
      </c>
      <c r="J81" s="16">
        <v>5040</v>
      </c>
      <c r="K81" s="16">
        <f t="shared" si="10"/>
        <v>4200</v>
      </c>
      <c r="L81" s="16">
        <f t="shared" si="11"/>
        <v>2520</v>
      </c>
      <c r="M81" s="16">
        <f t="shared" si="12"/>
        <v>11760</v>
      </c>
      <c r="N81" s="16"/>
      <c r="O81" s="16"/>
      <c r="P81" s="16"/>
      <c r="Q81" s="16">
        <f t="shared" si="13"/>
        <v>5040</v>
      </c>
      <c r="R81" s="16">
        <f t="shared" si="14"/>
        <v>4200</v>
      </c>
      <c r="S81" s="16">
        <f t="shared" si="15"/>
        <v>2520</v>
      </c>
      <c r="T81" s="16">
        <f t="shared" si="16"/>
        <v>11760</v>
      </c>
      <c r="U81" s="16"/>
    </row>
    <row r="82" ht="31.05" customHeight="true" spans="1:21">
      <c r="A82" s="16">
        <v>77</v>
      </c>
      <c r="B82" s="16" t="s">
        <v>19</v>
      </c>
      <c r="C82" s="16" t="s">
        <v>124</v>
      </c>
      <c r="D82" s="16">
        <v>45013</v>
      </c>
      <c r="E82" s="16" t="s">
        <v>123</v>
      </c>
      <c r="F82" s="16">
        <v>20</v>
      </c>
      <c r="G82" s="16">
        <v>800</v>
      </c>
      <c r="H82" s="16">
        <v>9600</v>
      </c>
      <c r="I82" s="16">
        <v>2880</v>
      </c>
      <c r="J82" s="16">
        <v>2880</v>
      </c>
      <c r="K82" s="16">
        <f t="shared" si="10"/>
        <v>2400</v>
      </c>
      <c r="L82" s="16">
        <f t="shared" si="11"/>
        <v>1440</v>
      </c>
      <c r="M82" s="16">
        <f t="shared" si="12"/>
        <v>6720</v>
      </c>
      <c r="N82" s="16"/>
      <c r="O82" s="16"/>
      <c r="P82" s="16"/>
      <c r="Q82" s="16">
        <f t="shared" si="13"/>
        <v>2880</v>
      </c>
      <c r="R82" s="16">
        <f t="shared" si="14"/>
        <v>2400</v>
      </c>
      <c r="S82" s="16">
        <f t="shared" si="15"/>
        <v>1440</v>
      </c>
      <c r="T82" s="16">
        <f t="shared" si="16"/>
        <v>6720</v>
      </c>
      <c r="U82" s="16"/>
    </row>
    <row r="83" ht="31.05" customHeight="true" spans="1:21">
      <c r="A83" s="16">
        <v>78</v>
      </c>
      <c r="B83" s="16" t="s">
        <v>19</v>
      </c>
      <c r="C83" s="16" t="s">
        <v>125</v>
      </c>
      <c r="D83" s="16">
        <v>45014</v>
      </c>
      <c r="E83" s="16" t="s">
        <v>121</v>
      </c>
      <c r="F83" s="16">
        <v>44.54</v>
      </c>
      <c r="G83" s="16">
        <v>1800</v>
      </c>
      <c r="H83" s="16">
        <v>21600</v>
      </c>
      <c r="I83" s="16">
        <v>6480</v>
      </c>
      <c r="J83" s="16">
        <v>6480</v>
      </c>
      <c r="K83" s="16">
        <f t="shared" si="10"/>
        <v>5400</v>
      </c>
      <c r="L83" s="16">
        <f t="shared" si="11"/>
        <v>3240</v>
      </c>
      <c r="M83" s="16">
        <f t="shared" si="12"/>
        <v>15120</v>
      </c>
      <c r="N83" s="16"/>
      <c r="O83" s="16"/>
      <c r="P83" s="16"/>
      <c r="Q83" s="16">
        <f t="shared" si="13"/>
        <v>6480</v>
      </c>
      <c r="R83" s="16">
        <f t="shared" si="14"/>
        <v>5400</v>
      </c>
      <c r="S83" s="16">
        <f t="shared" si="15"/>
        <v>3240</v>
      </c>
      <c r="T83" s="16">
        <f t="shared" si="16"/>
        <v>15120</v>
      </c>
      <c r="U83" s="16"/>
    </row>
    <row r="84" ht="31.05" customHeight="true" spans="1:21">
      <c r="A84" s="16">
        <v>79</v>
      </c>
      <c r="B84" s="16" t="s">
        <v>19</v>
      </c>
      <c r="C84" s="16" t="s">
        <v>126</v>
      </c>
      <c r="D84" s="16">
        <v>45013</v>
      </c>
      <c r="E84" s="16" t="s">
        <v>123</v>
      </c>
      <c r="F84" s="16">
        <v>27.66</v>
      </c>
      <c r="G84" s="16">
        <v>1200</v>
      </c>
      <c r="H84" s="16">
        <v>14400</v>
      </c>
      <c r="I84" s="16">
        <v>4320</v>
      </c>
      <c r="J84" s="16">
        <v>4320</v>
      </c>
      <c r="K84" s="16">
        <f t="shared" si="10"/>
        <v>3600</v>
      </c>
      <c r="L84" s="16">
        <f t="shared" si="11"/>
        <v>2160</v>
      </c>
      <c r="M84" s="16">
        <f t="shared" si="12"/>
        <v>10080</v>
      </c>
      <c r="N84" s="16"/>
      <c r="O84" s="16"/>
      <c r="P84" s="16"/>
      <c r="Q84" s="16">
        <f t="shared" si="13"/>
        <v>4320</v>
      </c>
      <c r="R84" s="16">
        <f t="shared" si="14"/>
        <v>3600</v>
      </c>
      <c r="S84" s="16">
        <f t="shared" si="15"/>
        <v>2160</v>
      </c>
      <c r="T84" s="16">
        <f t="shared" si="16"/>
        <v>10080</v>
      </c>
      <c r="U84" s="16"/>
    </row>
    <row r="85" ht="31.05" customHeight="true" spans="1:21">
      <c r="A85" s="16">
        <v>80</v>
      </c>
      <c r="B85" s="16" t="s">
        <v>19</v>
      </c>
      <c r="C85" s="16" t="s">
        <v>122</v>
      </c>
      <c r="D85" s="16">
        <v>45013</v>
      </c>
      <c r="E85" s="16" t="s">
        <v>123</v>
      </c>
      <c r="F85" s="16">
        <v>36</v>
      </c>
      <c r="G85" s="16">
        <v>1580</v>
      </c>
      <c r="H85" s="16">
        <v>18960</v>
      </c>
      <c r="I85" s="16">
        <v>5688</v>
      </c>
      <c r="J85" s="16">
        <v>5688</v>
      </c>
      <c r="K85" s="16">
        <f t="shared" si="10"/>
        <v>4740</v>
      </c>
      <c r="L85" s="16">
        <f t="shared" si="11"/>
        <v>2844</v>
      </c>
      <c r="M85" s="16">
        <f t="shared" si="12"/>
        <v>13272</v>
      </c>
      <c r="N85" s="16"/>
      <c r="O85" s="16"/>
      <c r="P85" s="16"/>
      <c r="Q85" s="16">
        <f t="shared" si="13"/>
        <v>5688</v>
      </c>
      <c r="R85" s="16">
        <f t="shared" si="14"/>
        <v>4740</v>
      </c>
      <c r="S85" s="16">
        <f t="shared" si="15"/>
        <v>2844</v>
      </c>
      <c r="T85" s="16">
        <f t="shared" si="16"/>
        <v>13272</v>
      </c>
      <c r="U85" s="16"/>
    </row>
    <row r="86" ht="31.05" customHeight="true" spans="1:21">
      <c r="A86" s="16">
        <v>81</v>
      </c>
      <c r="B86" s="16" t="s">
        <v>19</v>
      </c>
      <c r="C86" s="16" t="s">
        <v>127</v>
      </c>
      <c r="D86" s="16">
        <v>45015</v>
      </c>
      <c r="E86" s="16" t="s">
        <v>80</v>
      </c>
      <c r="F86" s="16">
        <v>45.03</v>
      </c>
      <c r="G86" s="16">
        <v>1600</v>
      </c>
      <c r="H86" s="16">
        <v>19200</v>
      </c>
      <c r="I86" s="16">
        <v>5760</v>
      </c>
      <c r="J86" s="16">
        <v>5760</v>
      </c>
      <c r="K86" s="16">
        <f t="shared" si="10"/>
        <v>4800</v>
      </c>
      <c r="L86" s="16">
        <f t="shared" si="11"/>
        <v>2880</v>
      </c>
      <c r="M86" s="16">
        <f t="shared" si="12"/>
        <v>13440</v>
      </c>
      <c r="N86" s="16"/>
      <c r="O86" s="16"/>
      <c r="P86" s="16"/>
      <c r="Q86" s="16">
        <f t="shared" si="13"/>
        <v>5760</v>
      </c>
      <c r="R86" s="16">
        <f t="shared" si="14"/>
        <v>4800</v>
      </c>
      <c r="S86" s="16">
        <f t="shared" si="15"/>
        <v>2880</v>
      </c>
      <c r="T86" s="16">
        <f t="shared" si="16"/>
        <v>13440</v>
      </c>
      <c r="U86" s="16"/>
    </row>
    <row r="87" ht="31.05" customHeight="true" spans="1:21">
      <c r="A87" s="16">
        <v>82</v>
      </c>
      <c r="B87" s="16" t="s">
        <v>19</v>
      </c>
      <c r="C87" s="16" t="s">
        <v>124</v>
      </c>
      <c r="D87" s="16">
        <v>45013</v>
      </c>
      <c r="E87" s="16" t="s">
        <v>123</v>
      </c>
      <c r="F87" s="16">
        <v>35.5</v>
      </c>
      <c r="G87" s="16">
        <v>1500</v>
      </c>
      <c r="H87" s="16">
        <v>18000</v>
      </c>
      <c r="I87" s="16">
        <v>5400</v>
      </c>
      <c r="J87" s="16">
        <v>5400</v>
      </c>
      <c r="K87" s="16">
        <f t="shared" si="10"/>
        <v>4500</v>
      </c>
      <c r="L87" s="16">
        <f t="shared" si="11"/>
        <v>2700</v>
      </c>
      <c r="M87" s="16">
        <f t="shared" si="12"/>
        <v>12600</v>
      </c>
      <c r="N87" s="16"/>
      <c r="O87" s="16"/>
      <c r="P87" s="16"/>
      <c r="Q87" s="16">
        <f t="shared" si="13"/>
        <v>5400</v>
      </c>
      <c r="R87" s="16">
        <f t="shared" si="14"/>
        <v>4500</v>
      </c>
      <c r="S87" s="16">
        <f t="shared" si="15"/>
        <v>2700</v>
      </c>
      <c r="T87" s="16">
        <f t="shared" si="16"/>
        <v>12600</v>
      </c>
      <c r="U87" s="16"/>
    </row>
    <row r="88" ht="31.05" customHeight="true" spans="1:21">
      <c r="A88" s="16">
        <v>83</v>
      </c>
      <c r="B88" s="16" t="s">
        <v>19</v>
      </c>
      <c r="C88" s="16" t="s">
        <v>128</v>
      </c>
      <c r="D88" s="16">
        <v>45014</v>
      </c>
      <c r="E88" s="16" t="s">
        <v>121</v>
      </c>
      <c r="F88" s="16">
        <v>40.7</v>
      </c>
      <c r="G88" s="16">
        <v>2000</v>
      </c>
      <c r="H88" s="16">
        <v>31200</v>
      </c>
      <c r="I88" s="16">
        <v>9360</v>
      </c>
      <c r="J88" s="16">
        <v>9360</v>
      </c>
      <c r="K88" s="16">
        <f t="shared" si="10"/>
        <v>7800</v>
      </c>
      <c r="L88" s="16">
        <f t="shared" si="11"/>
        <v>4680</v>
      </c>
      <c r="M88" s="16">
        <f t="shared" si="12"/>
        <v>21840</v>
      </c>
      <c r="N88" s="16"/>
      <c r="O88" s="16"/>
      <c r="P88" s="16"/>
      <c r="Q88" s="16">
        <f t="shared" si="13"/>
        <v>9360</v>
      </c>
      <c r="R88" s="16">
        <f t="shared" si="14"/>
        <v>7800</v>
      </c>
      <c r="S88" s="16">
        <f t="shared" si="15"/>
        <v>4680</v>
      </c>
      <c r="T88" s="16">
        <f t="shared" si="16"/>
        <v>21840</v>
      </c>
      <c r="U88" s="16"/>
    </row>
    <row r="89" ht="31.05" customHeight="true" spans="1:21">
      <c r="A89" s="16">
        <v>84</v>
      </c>
      <c r="B89" s="16" t="s">
        <v>19</v>
      </c>
      <c r="C89" s="16" t="s">
        <v>129</v>
      </c>
      <c r="D89" s="16">
        <v>45014</v>
      </c>
      <c r="E89" s="16" t="s">
        <v>121</v>
      </c>
      <c r="F89" s="16">
        <v>57.46</v>
      </c>
      <c r="G89" s="16">
        <v>2500</v>
      </c>
      <c r="H89" s="16">
        <v>39000</v>
      </c>
      <c r="I89" s="16">
        <v>11700</v>
      </c>
      <c r="J89" s="16">
        <v>11700</v>
      </c>
      <c r="K89" s="16">
        <f t="shared" si="10"/>
        <v>9750</v>
      </c>
      <c r="L89" s="16">
        <f t="shared" si="11"/>
        <v>5850</v>
      </c>
      <c r="M89" s="16">
        <f t="shared" si="12"/>
        <v>27300</v>
      </c>
      <c r="N89" s="16"/>
      <c r="O89" s="16"/>
      <c r="P89" s="16"/>
      <c r="Q89" s="16">
        <f t="shared" si="13"/>
        <v>11700</v>
      </c>
      <c r="R89" s="16">
        <f t="shared" si="14"/>
        <v>9750</v>
      </c>
      <c r="S89" s="16">
        <f t="shared" si="15"/>
        <v>5850</v>
      </c>
      <c r="T89" s="16">
        <f t="shared" si="16"/>
        <v>27300</v>
      </c>
      <c r="U89" s="16"/>
    </row>
    <row r="90" ht="31.05" customHeight="true" spans="1:21">
      <c r="A90" s="16">
        <v>85</v>
      </c>
      <c r="B90" s="16" t="s">
        <v>19</v>
      </c>
      <c r="C90" s="16" t="s">
        <v>74</v>
      </c>
      <c r="D90" s="16">
        <v>45013</v>
      </c>
      <c r="E90" s="16" t="s">
        <v>123</v>
      </c>
      <c r="F90" s="16">
        <v>53.23</v>
      </c>
      <c r="G90" s="16">
        <v>2300</v>
      </c>
      <c r="H90" s="16">
        <v>27600</v>
      </c>
      <c r="I90" s="16">
        <v>8280</v>
      </c>
      <c r="J90" s="16">
        <v>8280</v>
      </c>
      <c r="K90" s="16">
        <f t="shared" si="10"/>
        <v>6900</v>
      </c>
      <c r="L90" s="16">
        <f t="shared" si="11"/>
        <v>4140</v>
      </c>
      <c r="M90" s="16">
        <f t="shared" si="12"/>
        <v>19320</v>
      </c>
      <c r="N90" s="16"/>
      <c r="O90" s="16"/>
      <c r="P90" s="16"/>
      <c r="Q90" s="16">
        <f t="shared" si="13"/>
        <v>8280</v>
      </c>
      <c r="R90" s="16">
        <f t="shared" si="14"/>
        <v>6900</v>
      </c>
      <c r="S90" s="16">
        <f t="shared" si="15"/>
        <v>4140</v>
      </c>
      <c r="T90" s="16">
        <f t="shared" si="16"/>
        <v>19320</v>
      </c>
      <c r="U90" s="16"/>
    </row>
    <row r="91" ht="31.05" customHeight="true" spans="1:21">
      <c r="A91" s="16">
        <v>86</v>
      </c>
      <c r="B91" s="16" t="s">
        <v>19</v>
      </c>
      <c r="C91" s="16" t="s">
        <v>130</v>
      </c>
      <c r="D91" s="16">
        <v>45014</v>
      </c>
      <c r="E91" s="16" t="s">
        <v>121</v>
      </c>
      <c r="F91" s="16">
        <v>56.94</v>
      </c>
      <c r="G91" s="16">
        <v>2500</v>
      </c>
      <c r="H91" s="16">
        <v>39000</v>
      </c>
      <c r="I91" s="16">
        <v>11700</v>
      </c>
      <c r="J91" s="16">
        <v>11700</v>
      </c>
      <c r="K91" s="16">
        <f t="shared" si="10"/>
        <v>9750</v>
      </c>
      <c r="L91" s="16">
        <f t="shared" si="11"/>
        <v>5850</v>
      </c>
      <c r="M91" s="16">
        <f t="shared" si="12"/>
        <v>27300</v>
      </c>
      <c r="N91" s="16"/>
      <c r="O91" s="16"/>
      <c r="P91" s="16"/>
      <c r="Q91" s="16">
        <f t="shared" si="13"/>
        <v>11700</v>
      </c>
      <c r="R91" s="16">
        <f t="shared" si="14"/>
        <v>9750</v>
      </c>
      <c r="S91" s="16">
        <f t="shared" si="15"/>
        <v>5850</v>
      </c>
      <c r="T91" s="16">
        <f t="shared" si="16"/>
        <v>27300</v>
      </c>
      <c r="U91" s="16"/>
    </row>
    <row r="92" ht="31.05" customHeight="true" spans="1:21">
      <c r="A92" s="16">
        <v>87</v>
      </c>
      <c r="B92" s="16" t="s">
        <v>19</v>
      </c>
      <c r="C92" s="16" t="s">
        <v>131</v>
      </c>
      <c r="D92" s="16">
        <v>45014</v>
      </c>
      <c r="E92" s="16" t="s">
        <v>121</v>
      </c>
      <c r="F92" s="16">
        <v>36.25</v>
      </c>
      <c r="G92" s="16">
        <v>1800</v>
      </c>
      <c r="H92" s="16">
        <v>28080</v>
      </c>
      <c r="I92" s="16">
        <v>8424</v>
      </c>
      <c r="J92" s="16">
        <v>8424</v>
      </c>
      <c r="K92" s="16">
        <f t="shared" si="10"/>
        <v>7020</v>
      </c>
      <c r="L92" s="16">
        <f t="shared" si="11"/>
        <v>4212</v>
      </c>
      <c r="M92" s="16">
        <f t="shared" si="12"/>
        <v>19656</v>
      </c>
      <c r="N92" s="16"/>
      <c r="O92" s="16"/>
      <c r="P92" s="16"/>
      <c r="Q92" s="16">
        <f t="shared" si="13"/>
        <v>8424</v>
      </c>
      <c r="R92" s="16">
        <f t="shared" si="14"/>
        <v>7020</v>
      </c>
      <c r="S92" s="16">
        <f t="shared" si="15"/>
        <v>4212</v>
      </c>
      <c r="T92" s="16">
        <f t="shared" si="16"/>
        <v>19656</v>
      </c>
      <c r="U92" s="16"/>
    </row>
    <row r="93" ht="31.05" customHeight="true" spans="1:21">
      <c r="A93" s="16">
        <v>88</v>
      </c>
      <c r="B93" s="16" t="s">
        <v>19</v>
      </c>
      <c r="C93" s="16" t="s">
        <v>132</v>
      </c>
      <c r="D93" s="16">
        <v>45016</v>
      </c>
      <c r="E93" s="16" t="s">
        <v>78</v>
      </c>
      <c r="F93" s="16">
        <v>50.3</v>
      </c>
      <c r="G93" s="16">
        <v>2200</v>
      </c>
      <c r="H93" s="16">
        <v>26400</v>
      </c>
      <c r="I93" s="16">
        <v>7920</v>
      </c>
      <c r="J93" s="16">
        <v>7920</v>
      </c>
      <c r="K93" s="16">
        <f t="shared" si="10"/>
        <v>6600</v>
      </c>
      <c r="L93" s="16">
        <f t="shared" si="11"/>
        <v>3960</v>
      </c>
      <c r="M93" s="16">
        <f t="shared" si="12"/>
        <v>18480</v>
      </c>
      <c r="N93" s="16"/>
      <c r="O93" s="16"/>
      <c r="P93" s="16"/>
      <c r="Q93" s="16">
        <f t="shared" si="13"/>
        <v>7920</v>
      </c>
      <c r="R93" s="16">
        <f t="shared" si="14"/>
        <v>6600</v>
      </c>
      <c r="S93" s="16">
        <f t="shared" si="15"/>
        <v>3960</v>
      </c>
      <c r="T93" s="16">
        <f t="shared" si="16"/>
        <v>18480</v>
      </c>
      <c r="U93" s="16"/>
    </row>
    <row r="94" ht="31.05" customHeight="true" spans="1:21">
      <c r="A94" s="16">
        <v>89</v>
      </c>
      <c r="B94" s="16" t="s">
        <v>19</v>
      </c>
      <c r="C94" s="16" t="s">
        <v>131</v>
      </c>
      <c r="D94" s="16">
        <v>45014</v>
      </c>
      <c r="E94" s="16" t="s">
        <v>121</v>
      </c>
      <c r="F94" s="16">
        <v>33.03</v>
      </c>
      <c r="G94" s="16">
        <v>1450</v>
      </c>
      <c r="H94" s="16">
        <v>22620</v>
      </c>
      <c r="I94" s="16">
        <v>6786</v>
      </c>
      <c r="J94" s="16">
        <v>6786</v>
      </c>
      <c r="K94" s="16">
        <f t="shared" si="10"/>
        <v>5655</v>
      </c>
      <c r="L94" s="16">
        <f t="shared" si="11"/>
        <v>3393</v>
      </c>
      <c r="M94" s="16">
        <f t="shared" si="12"/>
        <v>15834</v>
      </c>
      <c r="N94" s="16"/>
      <c r="O94" s="16"/>
      <c r="P94" s="16"/>
      <c r="Q94" s="16">
        <f t="shared" si="13"/>
        <v>6786</v>
      </c>
      <c r="R94" s="16">
        <f t="shared" si="14"/>
        <v>5655</v>
      </c>
      <c r="S94" s="16">
        <f t="shared" si="15"/>
        <v>3393</v>
      </c>
      <c r="T94" s="16">
        <f t="shared" si="16"/>
        <v>15834</v>
      </c>
      <c r="U94" s="16"/>
    </row>
    <row r="95" ht="31.05" customHeight="true" spans="1:21">
      <c r="A95" s="16">
        <v>90</v>
      </c>
      <c r="B95" s="16" t="s">
        <v>19</v>
      </c>
      <c r="C95" s="16" t="s">
        <v>119</v>
      </c>
      <c r="D95" s="16">
        <v>45015</v>
      </c>
      <c r="E95" s="16" t="s">
        <v>80</v>
      </c>
      <c r="F95" s="16">
        <v>37.46</v>
      </c>
      <c r="G95" s="16">
        <v>1600</v>
      </c>
      <c r="H95" s="16">
        <v>19200</v>
      </c>
      <c r="I95" s="16">
        <v>5760</v>
      </c>
      <c r="J95" s="16">
        <v>5760</v>
      </c>
      <c r="K95" s="16">
        <f t="shared" si="10"/>
        <v>4800</v>
      </c>
      <c r="L95" s="16">
        <f t="shared" si="11"/>
        <v>2880</v>
      </c>
      <c r="M95" s="16">
        <f t="shared" si="12"/>
        <v>13440</v>
      </c>
      <c r="N95" s="16"/>
      <c r="O95" s="16"/>
      <c r="P95" s="16"/>
      <c r="Q95" s="16">
        <f t="shared" si="13"/>
        <v>5760</v>
      </c>
      <c r="R95" s="16">
        <f t="shared" si="14"/>
        <v>4800</v>
      </c>
      <c r="S95" s="16">
        <f t="shared" si="15"/>
        <v>2880</v>
      </c>
      <c r="T95" s="16">
        <f t="shared" si="16"/>
        <v>13440</v>
      </c>
      <c r="U95" s="16"/>
    </row>
    <row r="96" ht="31.05" customHeight="true" spans="1:21">
      <c r="A96" s="16">
        <v>91</v>
      </c>
      <c r="B96" s="16" t="s">
        <v>19</v>
      </c>
      <c r="C96" s="16" t="s">
        <v>133</v>
      </c>
      <c r="D96" s="16">
        <v>45015</v>
      </c>
      <c r="E96" s="16" t="s">
        <v>80</v>
      </c>
      <c r="F96" s="16">
        <v>34.33</v>
      </c>
      <c r="G96" s="16">
        <v>1500</v>
      </c>
      <c r="H96" s="16">
        <v>23400</v>
      </c>
      <c r="I96" s="16">
        <v>7020</v>
      </c>
      <c r="J96" s="16">
        <v>7020</v>
      </c>
      <c r="K96" s="16">
        <f t="shared" si="10"/>
        <v>5850</v>
      </c>
      <c r="L96" s="16">
        <f t="shared" si="11"/>
        <v>3510</v>
      </c>
      <c r="M96" s="16">
        <f t="shared" si="12"/>
        <v>16380</v>
      </c>
      <c r="N96" s="16"/>
      <c r="O96" s="16"/>
      <c r="P96" s="16"/>
      <c r="Q96" s="16">
        <f t="shared" si="13"/>
        <v>7020</v>
      </c>
      <c r="R96" s="16">
        <f t="shared" si="14"/>
        <v>5850</v>
      </c>
      <c r="S96" s="16">
        <f t="shared" si="15"/>
        <v>3510</v>
      </c>
      <c r="T96" s="16">
        <f t="shared" si="16"/>
        <v>16380</v>
      </c>
      <c r="U96" s="16"/>
    </row>
    <row r="97" ht="31.05" customHeight="true" spans="1:21">
      <c r="A97" s="16">
        <v>92</v>
      </c>
      <c r="B97" s="16" t="s">
        <v>19</v>
      </c>
      <c r="C97" s="16" t="s">
        <v>134</v>
      </c>
      <c r="D97" s="16">
        <v>45015</v>
      </c>
      <c r="E97" s="16" t="s">
        <v>80</v>
      </c>
      <c r="F97" s="16">
        <v>41.54</v>
      </c>
      <c r="G97" s="16">
        <v>1800</v>
      </c>
      <c r="H97" s="16">
        <v>21600</v>
      </c>
      <c r="I97" s="16">
        <v>6480</v>
      </c>
      <c r="J97" s="16">
        <v>6480</v>
      </c>
      <c r="K97" s="16">
        <f t="shared" si="10"/>
        <v>5400</v>
      </c>
      <c r="L97" s="16">
        <f t="shared" si="11"/>
        <v>3240</v>
      </c>
      <c r="M97" s="16">
        <f t="shared" si="12"/>
        <v>15120</v>
      </c>
      <c r="N97" s="16"/>
      <c r="O97" s="16"/>
      <c r="P97" s="16"/>
      <c r="Q97" s="16">
        <f t="shared" si="13"/>
        <v>6480</v>
      </c>
      <c r="R97" s="16">
        <f t="shared" si="14"/>
        <v>5400</v>
      </c>
      <c r="S97" s="16">
        <f t="shared" si="15"/>
        <v>3240</v>
      </c>
      <c r="T97" s="16">
        <f t="shared" si="16"/>
        <v>15120</v>
      </c>
      <c r="U97" s="16"/>
    </row>
    <row r="98" ht="31.05" customHeight="true" spans="1:21">
      <c r="A98" s="16">
        <v>93</v>
      </c>
      <c r="B98" s="16" t="s">
        <v>19</v>
      </c>
      <c r="C98" s="16" t="s">
        <v>127</v>
      </c>
      <c r="D98" s="16">
        <v>45015</v>
      </c>
      <c r="E98" s="16" t="s">
        <v>80</v>
      </c>
      <c r="F98" s="16">
        <v>35.15</v>
      </c>
      <c r="G98" s="16">
        <v>1400</v>
      </c>
      <c r="H98" s="16">
        <v>16800</v>
      </c>
      <c r="I98" s="16">
        <v>5040</v>
      </c>
      <c r="J98" s="16">
        <v>5040</v>
      </c>
      <c r="K98" s="16">
        <f t="shared" si="10"/>
        <v>4200</v>
      </c>
      <c r="L98" s="16">
        <f t="shared" si="11"/>
        <v>2520</v>
      </c>
      <c r="M98" s="16">
        <f t="shared" si="12"/>
        <v>11760</v>
      </c>
      <c r="N98" s="16"/>
      <c r="O98" s="16"/>
      <c r="P98" s="16"/>
      <c r="Q98" s="16">
        <f t="shared" si="13"/>
        <v>5040</v>
      </c>
      <c r="R98" s="16">
        <f t="shared" si="14"/>
        <v>4200</v>
      </c>
      <c r="S98" s="16">
        <f t="shared" si="15"/>
        <v>2520</v>
      </c>
      <c r="T98" s="16">
        <f t="shared" si="16"/>
        <v>11760</v>
      </c>
      <c r="U98" s="16"/>
    </row>
    <row r="99" ht="31.05" customHeight="true" spans="1:21">
      <c r="A99" s="16">
        <v>94</v>
      </c>
      <c r="B99" s="16" t="s">
        <v>19</v>
      </c>
      <c r="C99" s="16" t="s">
        <v>135</v>
      </c>
      <c r="D99" s="16">
        <v>45015</v>
      </c>
      <c r="E99" s="16" t="s">
        <v>80</v>
      </c>
      <c r="F99" s="16">
        <v>58.54</v>
      </c>
      <c r="G99" s="16">
        <v>2550</v>
      </c>
      <c r="H99" s="16">
        <v>30600</v>
      </c>
      <c r="I99" s="16">
        <v>9180</v>
      </c>
      <c r="J99" s="16">
        <v>9180</v>
      </c>
      <c r="K99" s="16">
        <f t="shared" si="10"/>
        <v>7650</v>
      </c>
      <c r="L99" s="16">
        <f t="shared" si="11"/>
        <v>4590</v>
      </c>
      <c r="M99" s="16">
        <f t="shared" si="12"/>
        <v>21420</v>
      </c>
      <c r="N99" s="16"/>
      <c r="O99" s="16"/>
      <c r="P99" s="16"/>
      <c r="Q99" s="16">
        <f t="shared" si="13"/>
        <v>9180</v>
      </c>
      <c r="R99" s="16">
        <f t="shared" si="14"/>
        <v>7650</v>
      </c>
      <c r="S99" s="16">
        <f t="shared" si="15"/>
        <v>4590</v>
      </c>
      <c r="T99" s="16">
        <f t="shared" si="16"/>
        <v>21420</v>
      </c>
      <c r="U99" s="16"/>
    </row>
    <row r="100" ht="31.05" customHeight="true" spans="1:21">
      <c r="A100" s="16">
        <v>95</v>
      </c>
      <c r="B100" s="16" t="s">
        <v>19</v>
      </c>
      <c r="C100" s="16" t="s">
        <v>136</v>
      </c>
      <c r="D100" s="16">
        <v>45015</v>
      </c>
      <c r="E100" s="16" t="s">
        <v>80</v>
      </c>
      <c r="F100" s="16">
        <v>73.71</v>
      </c>
      <c r="G100" s="16">
        <v>3000</v>
      </c>
      <c r="H100" s="16">
        <v>36000</v>
      </c>
      <c r="I100" s="16">
        <v>10800</v>
      </c>
      <c r="J100" s="16">
        <v>10800</v>
      </c>
      <c r="K100" s="16">
        <f t="shared" si="10"/>
        <v>9000</v>
      </c>
      <c r="L100" s="16">
        <f t="shared" si="11"/>
        <v>5400</v>
      </c>
      <c r="M100" s="16">
        <f t="shared" si="12"/>
        <v>25200</v>
      </c>
      <c r="N100" s="16"/>
      <c r="O100" s="16"/>
      <c r="P100" s="16"/>
      <c r="Q100" s="16">
        <f t="shared" si="13"/>
        <v>10800</v>
      </c>
      <c r="R100" s="16">
        <f t="shared" si="14"/>
        <v>9000</v>
      </c>
      <c r="S100" s="16">
        <f t="shared" si="15"/>
        <v>5400</v>
      </c>
      <c r="T100" s="16">
        <f t="shared" si="16"/>
        <v>25200</v>
      </c>
      <c r="U100" s="16"/>
    </row>
    <row r="101" ht="31.05" customHeight="true" spans="1:21">
      <c r="A101" s="16">
        <v>96</v>
      </c>
      <c r="B101" s="16" t="s">
        <v>19</v>
      </c>
      <c r="C101" s="16" t="s">
        <v>137</v>
      </c>
      <c r="D101" s="16">
        <v>45015</v>
      </c>
      <c r="E101" s="16" t="s">
        <v>80</v>
      </c>
      <c r="F101" s="16">
        <v>46.32</v>
      </c>
      <c r="G101" s="16">
        <v>2000</v>
      </c>
      <c r="H101" s="16">
        <v>24000</v>
      </c>
      <c r="I101" s="16">
        <v>7200</v>
      </c>
      <c r="J101" s="16">
        <v>7200</v>
      </c>
      <c r="K101" s="16">
        <f t="shared" si="10"/>
        <v>6000</v>
      </c>
      <c r="L101" s="16">
        <f t="shared" si="11"/>
        <v>3600</v>
      </c>
      <c r="M101" s="16">
        <f t="shared" si="12"/>
        <v>16800</v>
      </c>
      <c r="N101" s="16"/>
      <c r="O101" s="16"/>
      <c r="P101" s="16"/>
      <c r="Q101" s="16">
        <f t="shared" si="13"/>
        <v>7200</v>
      </c>
      <c r="R101" s="16">
        <f t="shared" si="14"/>
        <v>6000</v>
      </c>
      <c r="S101" s="16">
        <f t="shared" si="15"/>
        <v>3600</v>
      </c>
      <c r="T101" s="16">
        <f t="shared" si="16"/>
        <v>16800</v>
      </c>
      <c r="U101" s="16"/>
    </row>
    <row r="102" ht="31.05" customHeight="true" spans="1:21">
      <c r="A102" s="16">
        <v>97</v>
      </c>
      <c r="B102" s="16" t="s">
        <v>19</v>
      </c>
      <c r="C102" s="16" t="s">
        <v>138</v>
      </c>
      <c r="D102" s="16">
        <v>45015</v>
      </c>
      <c r="E102" s="16" t="s">
        <v>80</v>
      </c>
      <c r="F102" s="16">
        <v>31.45</v>
      </c>
      <c r="G102" s="16">
        <v>1300</v>
      </c>
      <c r="H102" s="16">
        <v>15600</v>
      </c>
      <c r="I102" s="16">
        <v>4680</v>
      </c>
      <c r="J102" s="16">
        <v>4680</v>
      </c>
      <c r="K102" s="16">
        <f t="shared" si="10"/>
        <v>3900</v>
      </c>
      <c r="L102" s="16">
        <f t="shared" si="11"/>
        <v>2340</v>
      </c>
      <c r="M102" s="16">
        <f t="shared" si="12"/>
        <v>10920</v>
      </c>
      <c r="N102" s="16"/>
      <c r="O102" s="16"/>
      <c r="P102" s="16"/>
      <c r="Q102" s="16">
        <f t="shared" si="13"/>
        <v>4680</v>
      </c>
      <c r="R102" s="16">
        <f t="shared" si="14"/>
        <v>3900</v>
      </c>
      <c r="S102" s="16">
        <f t="shared" si="15"/>
        <v>2340</v>
      </c>
      <c r="T102" s="16">
        <f t="shared" si="16"/>
        <v>10920</v>
      </c>
      <c r="U102" s="16"/>
    </row>
    <row r="103" ht="31.05" customHeight="true" spans="1:21">
      <c r="A103" s="16">
        <v>98</v>
      </c>
      <c r="B103" s="16" t="s">
        <v>19</v>
      </c>
      <c r="C103" s="16" t="s">
        <v>138</v>
      </c>
      <c r="D103" s="16">
        <v>45015</v>
      </c>
      <c r="E103" s="16" t="s">
        <v>80</v>
      </c>
      <c r="F103" s="16">
        <v>32.19</v>
      </c>
      <c r="G103" s="16">
        <v>1400</v>
      </c>
      <c r="H103" s="16">
        <v>21840</v>
      </c>
      <c r="I103" s="16">
        <v>6552</v>
      </c>
      <c r="J103" s="16">
        <v>6552</v>
      </c>
      <c r="K103" s="16">
        <f t="shared" ref="K103:K138" si="17">H103*0.25</f>
        <v>5460</v>
      </c>
      <c r="L103" s="16">
        <f t="shared" ref="L103:L135" si="18">H103*0.15</f>
        <v>3276</v>
      </c>
      <c r="M103" s="16">
        <f t="shared" ref="M103:M138" si="19">J103+K103+L103</f>
        <v>15288</v>
      </c>
      <c r="N103" s="16"/>
      <c r="O103" s="16"/>
      <c r="P103" s="16"/>
      <c r="Q103" s="16">
        <f t="shared" si="13"/>
        <v>6552</v>
      </c>
      <c r="R103" s="16">
        <f t="shared" si="14"/>
        <v>5460</v>
      </c>
      <c r="S103" s="16">
        <f t="shared" si="15"/>
        <v>3276</v>
      </c>
      <c r="T103" s="16">
        <f t="shared" si="16"/>
        <v>15288</v>
      </c>
      <c r="U103" s="16"/>
    </row>
    <row r="104" ht="31.05" customHeight="true" spans="1:21">
      <c r="A104" s="16">
        <v>99</v>
      </c>
      <c r="B104" s="16" t="s">
        <v>19</v>
      </c>
      <c r="C104" s="16" t="s">
        <v>139</v>
      </c>
      <c r="D104" s="16">
        <v>45015</v>
      </c>
      <c r="E104" s="16" t="s">
        <v>80</v>
      </c>
      <c r="F104" s="16">
        <v>48.07</v>
      </c>
      <c r="G104" s="16">
        <v>2000</v>
      </c>
      <c r="H104" s="16">
        <v>24000</v>
      </c>
      <c r="I104" s="16">
        <v>7200</v>
      </c>
      <c r="J104" s="16">
        <v>7200</v>
      </c>
      <c r="K104" s="16">
        <f t="shared" si="17"/>
        <v>6000</v>
      </c>
      <c r="L104" s="16">
        <f t="shared" si="18"/>
        <v>3600</v>
      </c>
      <c r="M104" s="16">
        <f t="shared" si="19"/>
        <v>16800</v>
      </c>
      <c r="N104" s="16"/>
      <c r="O104" s="16"/>
      <c r="P104" s="16"/>
      <c r="Q104" s="16">
        <f t="shared" si="13"/>
        <v>7200</v>
      </c>
      <c r="R104" s="16">
        <f t="shared" si="14"/>
        <v>6000</v>
      </c>
      <c r="S104" s="16">
        <f t="shared" si="15"/>
        <v>3600</v>
      </c>
      <c r="T104" s="16">
        <f t="shared" si="16"/>
        <v>16800</v>
      </c>
      <c r="U104" s="16"/>
    </row>
    <row r="105" ht="31.05" customHeight="true" spans="1:21">
      <c r="A105" s="16">
        <v>100</v>
      </c>
      <c r="B105" s="16" t="s">
        <v>19</v>
      </c>
      <c r="C105" s="16" t="s">
        <v>140</v>
      </c>
      <c r="D105" s="16">
        <v>45014</v>
      </c>
      <c r="E105" s="16" t="s">
        <v>121</v>
      </c>
      <c r="F105" s="16">
        <v>58.35</v>
      </c>
      <c r="G105" s="16">
        <v>2500</v>
      </c>
      <c r="H105" s="16">
        <v>39000</v>
      </c>
      <c r="I105" s="16">
        <v>11700</v>
      </c>
      <c r="J105" s="16">
        <v>11700</v>
      </c>
      <c r="K105" s="16">
        <f t="shared" si="17"/>
        <v>9750</v>
      </c>
      <c r="L105" s="16">
        <f t="shared" si="18"/>
        <v>5850</v>
      </c>
      <c r="M105" s="16">
        <f t="shared" si="19"/>
        <v>27300</v>
      </c>
      <c r="N105" s="16"/>
      <c r="O105" s="16"/>
      <c r="P105" s="16"/>
      <c r="Q105" s="16">
        <f t="shared" si="13"/>
        <v>11700</v>
      </c>
      <c r="R105" s="16">
        <f t="shared" si="14"/>
        <v>9750</v>
      </c>
      <c r="S105" s="16">
        <f t="shared" si="15"/>
        <v>5850</v>
      </c>
      <c r="T105" s="16">
        <f t="shared" si="16"/>
        <v>27300</v>
      </c>
      <c r="U105" s="16"/>
    </row>
    <row r="106" ht="31.05" customHeight="true" spans="1:21">
      <c r="A106" s="16">
        <v>101</v>
      </c>
      <c r="B106" s="16" t="s">
        <v>19</v>
      </c>
      <c r="C106" s="16" t="s">
        <v>141</v>
      </c>
      <c r="D106" s="16">
        <v>45015</v>
      </c>
      <c r="E106" s="16" t="s">
        <v>80</v>
      </c>
      <c r="F106" s="16">
        <v>49.1</v>
      </c>
      <c r="G106" s="16">
        <v>2000</v>
      </c>
      <c r="H106" s="16">
        <v>24000</v>
      </c>
      <c r="I106" s="16">
        <v>7200</v>
      </c>
      <c r="J106" s="16">
        <v>7200</v>
      </c>
      <c r="K106" s="16">
        <f t="shared" si="17"/>
        <v>6000</v>
      </c>
      <c r="L106" s="16">
        <f t="shared" si="18"/>
        <v>3600</v>
      </c>
      <c r="M106" s="16">
        <f t="shared" si="19"/>
        <v>16800</v>
      </c>
      <c r="N106" s="16"/>
      <c r="O106" s="16"/>
      <c r="P106" s="16"/>
      <c r="Q106" s="16">
        <f t="shared" si="13"/>
        <v>7200</v>
      </c>
      <c r="R106" s="16">
        <f t="shared" si="14"/>
        <v>6000</v>
      </c>
      <c r="S106" s="16">
        <f t="shared" si="15"/>
        <v>3600</v>
      </c>
      <c r="T106" s="16">
        <f t="shared" si="16"/>
        <v>16800</v>
      </c>
      <c r="U106" s="16"/>
    </row>
    <row r="107" ht="31.05" customHeight="true" spans="1:21">
      <c r="A107" s="16">
        <v>102</v>
      </c>
      <c r="B107" s="16" t="s">
        <v>19</v>
      </c>
      <c r="C107" s="16" t="s">
        <v>142</v>
      </c>
      <c r="D107" s="16">
        <v>45014</v>
      </c>
      <c r="E107" s="16" t="s">
        <v>121</v>
      </c>
      <c r="F107" s="16">
        <v>40</v>
      </c>
      <c r="G107" s="16">
        <v>1500</v>
      </c>
      <c r="H107" s="16">
        <v>23400</v>
      </c>
      <c r="I107" s="16">
        <v>7020</v>
      </c>
      <c r="J107" s="16">
        <v>7020</v>
      </c>
      <c r="K107" s="16">
        <f t="shared" si="17"/>
        <v>5850</v>
      </c>
      <c r="L107" s="16">
        <f t="shared" si="18"/>
        <v>3510</v>
      </c>
      <c r="M107" s="16">
        <f t="shared" si="19"/>
        <v>16380</v>
      </c>
      <c r="N107" s="16"/>
      <c r="O107" s="16"/>
      <c r="P107" s="16"/>
      <c r="Q107" s="16">
        <f t="shared" si="13"/>
        <v>7020</v>
      </c>
      <c r="R107" s="16">
        <f t="shared" si="14"/>
        <v>5850</v>
      </c>
      <c r="S107" s="16">
        <f t="shared" si="15"/>
        <v>3510</v>
      </c>
      <c r="T107" s="16">
        <f t="shared" si="16"/>
        <v>16380</v>
      </c>
      <c r="U107" s="16"/>
    </row>
    <row r="108" ht="31.05" customHeight="true" spans="1:21">
      <c r="A108" s="16">
        <v>103</v>
      </c>
      <c r="B108" s="16" t="s">
        <v>19</v>
      </c>
      <c r="C108" s="16" t="s">
        <v>143</v>
      </c>
      <c r="D108" s="16">
        <v>45014</v>
      </c>
      <c r="E108" s="16" t="s">
        <v>121</v>
      </c>
      <c r="F108" s="16">
        <v>49.8</v>
      </c>
      <c r="G108" s="16">
        <v>2450</v>
      </c>
      <c r="H108" s="16">
        <v>38220</v>
      </c>
      <c r="I108" s="16">
        <v>11466</v>
      </c>
      <c r="J108" s="16">
        <v>11466</v>
      </c>
      <c r="K108" s="16">
        <f t="shared" si="17"/>
        <v>9555</v>
      </c>
      <c r="L108" s="16">
        <f t="shared" si="18"/>
        <v>5733</v>
      </c>
      <c r="M108" s="16">
        <f t="shared" si="19"/>
        <v>26754</v>
      </c>
      <c r="N108" s="16"/>
      <c r="O108" s="16"/>
      <c r="P108" s="16"/>
      <c r="Q108" s="16">
        <f t="shared" si="13"/>
        <v>11466</v>
      </c>
      <c r="R108" s="16">
        <f t="shared" si="14"/>
        <v>9555</v>
      </c>
      <c r="S108" s="16">
        <f t="shared" si="15"/>
        <v>5733</v>
      </c>
      <c r="T108" s="16">
        <f t="shared" si="16"/>
        <v>26754</v>
      </c>
      <c r="U108" s="16"/>
    </row>
    <row r="109" ht="31.05" customHeight="true" spans="1:21">
      <c r="A109" s="16">
        <v>104</v>
      </c>
      <c r="B109" s="16" t="s">
        <v>19</v>
      </c>
      <c r="C109" s="16" t="s">
        <v>131</v>
      </c>
      <c r="D109" s="16">
        <v>45014</v>
      </c>
      <c r="E109" s="16" t="s">
        <v>121</v>
      </c>
      <c r="F109" s="16">
        <v>37.46</v>
      </c>
      <c r="G109" s="16">
        <v>1640</v>
      </c>
      <c r="H109" s="16">
        <v>25584</v>
      </c>
      <c r="I109" s="16">
        <v>7675.2</v>
      </c>
      <c r="J109" s="16">
        <v>7675.2</v>
      </c>
      <c r="K109" s="16">
        <f t="shared" si="17"/>
        <v>6396</v>
      </c>
      <c r="L109" s="16">
        <f t="shared" si="18"/>
        <v>3837.6</v>
      </c>
      <c r="M109" s="16">
        <f t="shared" si="19"/>
        <v>17908.8</v>
      </c>
      <c r="N109" s="16"/>
      <c r="O109" s="16"/>
      <c r="P109" s="16"/>
      <c r="Q109" s="16">
        <f t="shared" si="13"/>
        <v>7675.2</v>
      </c>
      <c r="R109" s="16">
        <f t="shared" si="14"/>
        <v>6396</v>
      </c>
      <c r="S109" s="16">
        <f t="shared" si="15"/>
        <v>3837.6</v>
      </c>
      <c r="T109" s="16">
        <f t="shared" si="16"/>
        <v>17908.8</v>
      </c>
      <c r="U109" s="16"/>
    </row>
    <row r="110" ht="31.05" customHeight="true" spans="1:21">
      <c r="A110" s="16">
        <v>105</v>
      </c>
      <c r="B110" s="16" t="s">
        <v>19</v>
      </c>
      <c r="C110" s="16" t="s">
        <v>144</v>
      </c>
      <c r="D110" s="16">
        <v>45016</v>
      </c>
      <c r="E110" s="16" t="s">
        <v>78</v>
      </c>
      <c r="F110" s="16">
        <v>52.15</v>
      </c>
      <c r="G110" s="16">
        <v>2600</v>
      </c>
      <c r="H110" s="16">
        <v>31200</v>
      </c>
      <c r="I110" s="16">
        <v>9360</v>
      </c>
      <c r="J110" s="16">
        <v>9360</v>
      </c>
      <c r="K110" s="16">
        <f t="shared" si="17"/>
        <v>7800</v>
      </c>
      <c r="L110" s="16">
        <f t="shared" si="18"/>
        <v>4680</v>
      </c>
      <c r="M110" s="16">
        <f t="shared" si="19"/>
        <v>21840</v>
      </c>
      <c r="N110" s="16"/>
      <c r="O110" s="16"/>
      <c r="P110" s="16"/>
      <c r="Q110" s="16">
        <f t="shared" si="13"/>
        <v>9360</v>
      </c>
      <c r="R110" s="16">
        <f t="shared" si="14"/>
        <v>7800</v>
      </c>
      <c r="S110" s="16">
        <f t="shared" si="15"/>
        <v>4680</v>
      </c>
      <c r="T110" s="16">
        <f t="shared" si="16"/>
        <v>21840</v>
      </c>
      <c r="U110" s="16"/>
    </row>
    <row r="111" ht="31.05" customHeight="true" spans="1:21">
      <c r="A111" s="16">
        <v>106</v>
      </c>
      <c r="B111" s="16" t="s">
        <v>19</v>
      </c>
      <c r="C111" s="16" t="s">
        <v>128</v>
      </c>
      <c r="D111" s="16">
        <v>45014</v>
      </c>
      <c r="E111" s="16" t="s">
        <v>121</v>
      </c>
      <c r="F111" s="16">
        <v>40.88</v>
      </c>
      <c r="G111" s="16">
        <v>1980</v>
      </c>
      <c r="H111" s="16">
        <v>30888</v>
      </c>
      <c r="I111" s="16">
        <v>9266.4</v>
      </c>
      <c r="J111" s="16">
        <v>9266.4</v>
      </c>
      <c r="K111" s="16">
        <f t="shared" si="17"/>
        <v>7722</v>
      </c>
      <c r="L111" s="16">
        <f t="shared" si="18"/>
        <v>4633.2</v>
      </c>
      <c r="M111" s="16">
        <f t="shared" si="19"/>
        <v>21621.6</v>
      </c>
      <c r="N111" s="16"/>
      <c r="O111" s="16"/>
      <c r="P111" s="16"/>
      <c r="Q111" s="16">
        <f t="shared" si="13"/>
        <v>9266.4</v>
      </c>
      <c r="R111" s="16">
        <f t="shared" si="14"/>
        <v>7722</v>
      </c>
      <c r="S111" s="16">
        <f t="shared" si="15"/>
        <v>4633.2</v>
      </c>
      <c r="T111" s="16">
        <f t="shared" si="16"/>
        <v>21621.6</v>
      </c>
      <c r="U111" s="16"/>
    </row>
    <row r="112" ht="31.05" customHeight="true" spans="1:21">
      <c r="A112" s="16">
        <v>107</v>
      </c>
      <c r="B112" s="16" t="s">
        <v>19</v>
      </c>
      <c r="C112" s="16" t="s">
        <v>128</v>
      </c>
      <c r="D112" s="16">
        <v>45014</v>
      </c>
      <c r="E112" s="16" t="s">
        <v>121</v>
      </c>
      <c r="F112" s="16">
        <v>40.29</v>
      </c>
      <c r="G112" s="16">
        <v>1950</v>
      </c>
      <c r="H112" s="16">
        <v>30420</v>
      </c>
      <c r="I112" s="16">
        <v>9126</v>
      </c>
      <c r="J112" s="16">
        <v>9126</v>
      </c>
      <c r="K112" s="16">
        <f t="shared" si="17"/>
        <v>7605</v>
      </c>
      <c r="L112" s="16">
        <f t="shared" si="18"/>
        <v>4563</v>
      </c>
      <c r="M112" s="16">
        <f t="shared" si="19"/>
        <v>21294</v>
      </c>
      <c r="N112" s="16"/>
      <c r="O112" s="16"/>
      <c r="P112" s="16"/>
      <c r="Q112" s="16">
        <f t="shared" si="13"/>
        <v>9126</v>
      </c>
      <c r="R112" s="16">
        <f t="shared" si="14"/>
        <v>7605</v>
      </c>
      <c r="S112" s="16">
        <f t="shared" si="15"/>
        <v>4563</v>
      </c>
      <c r="T112" s="16">
        <f t="shared" si="16"/>
        <v>21294</v>
      </c>
      <c r="U112" s="16"/>
    </row>
    <row r="113" ht="31.05" customHeight="true" spans="1:21">
      <c r="A113" s="16">
        <v>108</v>
      </c>
      <c r="B113" s="16" t="s">
        <v>19</v>
      </c>
      <c r="C113" s="16" t="s">
        <v>129</v>
      </c>
      <c r="D113" s="16">
        <v>45014</v>
      </c>
      <c r="E113" s="16" t="s">
        <v>121</v>
      </c>
      <c r="F113" s="16">
        <v>43.63</v>
      </c>
      <c r="G113" s="16">
        <v>1900</v>
      </c>
      <c r="H113" s="16">
        <v>29640</v>
      </c>
      <c r="I113" s="16">
        <v>8892</v>
      </c>
      <c r="J113" s="16">
        <v>8892</v>
      </c>
      <c r="K113" s="16">
        <f t="shared" si="17"/>
        <v>7410</v>
      </c>
      <c r="L113" s="16">
        <f t="shared" si="18"/>
        <v>4446</v>
      </c>
      <c r="M113" s="16">
        <f t="shared" si="19"/>
        <v>20748</v>
      </c>
      <c r="N113" s="16"/>
      <c r="O113" s="16"/>
      <c r="P113" s="16"/>
      <c r="Q113" s="16">
        <f t="shared" si="13"/>
        <v>8892</v>
      </c>
      <c r="R113" s="16">
        <f t="shared" si="14"/>
        <v>7410</v>
      </c>
      <c r="S113" s="16">
        <f t="shared" si="15"/>
        <v>4446</v>
      </c>
      <c r="T113" s="16">
        <f t="shared" si="16"/>
        <v>20748</v>
      </c>
      <c r="U113" s="16"/>
    </row>
    <row r="114" ht="31.05" customHeight="true" spans="1:21">
      <c r="A114" s="16">
        <v>109</v>
      </c>
      <c r="B114" s="16" t="s">
        <v>19</v>
      </c>
      <c r="C114" s="16" t="s">
        <v>145</v>
      </c>
      <c r="D114" s="16">
        <v>45015</v>
      </c>
      <c r="E114" s="16" t="s">
        <v>80</v>
      </c>
      <c r="F114" s="16">
        <v>46.36</v>
      </c>
      <c r="G114" s="16">
        <v>2000</v>
      </c>
      <c r="H114" s="16">
        <v>24000</v>
      </c>
      <c r="I114" s="16">
        <v>7200</v>
      </c>
      <c r="J114" s="16">
        <v>7200</v>
      </c>
      <c r="K114" s="16">
        <f t="shared" si="17"/>
        <v>6000</v>
      </c>
      <c r="L114" s="16">
        <f t="shared" si="18"/>
        <v>3600</v>
      </c>
      <c r="M114" s="16">
        <f t="shared" si="19"/>
        <v>16800</v>
      </c>
      <c r="N114" s="16"/>
      <c r="O114" s="16"/>
      <c r="P114" s="16"/>
      <c r="Q114" s="16">
        <f t="shared" si="13"/>
        <v>7200</v>
      </c>
      <c r="R114" s="16">
        <f t="shared" si="14"/>
        <v>6000</v>
      </c>
      <c r="S114" s="16">
        <f t="shared" si="15"/>
        <v>3600</v>
      </c>
      <c r="T114" s="16">
        <f t="shared" si="16"/>
        <v>16800</v>
      </c>
      <c r="U114" s="16"/>
    </row>
    <row r="115" ht="31.05" customHeight="true" spans="1:21">
      <c r="A115" s="16">
        <v>110</v>
      </c>
      <c r="B115" s="16" t="s">
        <v>19</v>
      </c>
      <c r="C115" s="16" t="s">
        <v>146</v>
      </c>
      <c r="D115" s="16">
        <v>45015</v>
      </c>
      <c r="E115" s="16" t="s">
        <v>80</v>
      </c>
      <c r="F115" s="16">
        <v>50.87</v>
      </c>
      <c r="G115" s="16">
        <v>2000</v>
      </c>
      <c r="H115" s="16">
        <v>24000</v>
      </c>
      <c r="I115" s="16">
        <v>7200</v>
      </c>
      <c r="J115" s="16">
        <v>7200</v>
      </c>
      <c r="K115" s="16">
        <f t="shared" si="17"/>
        <v>6000</v>
      </c>
      <c r="L115" s="16">
        <f t="shared" si="18"/>
        <v>3600</v>
      </c>
      <c r="M115" s="16">
        <f t="shared" si="19"/>
        <v>16800</v>
      </c>
      <c r="N115" s="16"/>
      <c r="O115" s="16"/>
      <c r="P115" s="16"/>
      <c r="Q115" s="16">
        <f t="shared" si="13"/>
        <v>7200</v>
      </c>
      <c r="R115" s="16">
        <f t="shared" si="14"/>
        <v>6000</v>
      </c>
      <c r="S115" s="16">
        <f t="shared" si="15"/>
        <v>3600</v>
      </c>
      <c r="T115" s="16">
        <f t="shared" si="16"/>
        <v>16800</v>
      </c>
      <c r="U115" s="16"/>
    </row>
    <row r="116" ht="31.05" customHeight="true" spans="1:21">
      <c r="A116" s="16">
        <v>111</v>
      </c>
      <c r="B116" s="16" t="s">
        <v>19</v>
      </c>
      <c r="C116" s="16" t="s">
        <v>130</v>
      </c>
      <c r="D116" s="16">
        <v>45014</v>
      </c>
      <c r="E116" s="16" t="s">
        <v>121</v>
      </c>
      <c r="F116" s="16">
        <v>53.21</v>
      </c>
      <c r="G116" s="16">
        <v>1960</v>
      </c>
      <c r="H116" s="16">
        <v>30576</v>
      </c>
      <c r="I116" s="16">
        <v>9172.8</v>
      </c>
      <c r="J116" s="16">
        <v>9172.8</v>
      </c>
      <c r="K116" s="16">
        <f t="shared" si="17"/>
        <v>7644</v>
      </c>
      <c r="L116" s="16">
        <f t="shared" si="18"/>
        <v>4586.4</v>
      </c>
      <c r="M116" s="16">
        <f t="shared" si="19"/>
        <v>21403.2</v>
      </c>
      <c r="N116" s="16"/>
      <c r="O116" s="16"/>
      <c r="P116" s="16"/>
      <c r="Q116" s="16">
        <f t="shared" si="13"/>
        <v>9172.8</v>
      </c>
      <c r="R116" s="16">
        <f t="shared" si="14"/>
        <v>7644</v>
      </c>
      <c r="S116" s="16">
        <f t="shared" si="15"/>
        <v>4586.4</v>
      </c>
      <c r="T116" s="16">
        <f t="shared" si="16"/>
        <v>21403.2</v>
      </c>
      <c r="U116" s="16"/>
    </row>
    <row r="117" ht="31.05" customHeight="true" spans="1:21">
      <c r="A117" s="16">
        <v>112</v>
      </c>
      <c r="B117" s="16" t="s">
        <v>19</v>
      </c>
      <c r="C117" s="16" t="s">
        <v>147</v>
      </c>
      <c r="D117" s="16">
        <v>45016</v>
      </c>
      <c r="E117" s="16" t="s">
        <v>78</v>
      </c>
      <c r="F117" s="16">
        <v>41</v>
      </c>
      <c r="G117" s="16">
        <v>1400</v>
      </c>
      <c r="H117" s="16">
        <v>16800</v>
      </c>
      <c r="I117" s="16">
        <v>5040</v>
      </c>
      <c r="J117" s="16">
        <v>5040</v>
      </c>
      <c r="K117" s="16">
        <f t="shared" si="17"/>
        <v>4200</v>
      </c>
      <c r="L117" s="16">
        <f t="shared" si="18"/>
        <v>2520</v>
      </c>
      <c r="M117" s="16">
        <f t="shared" si="19"/>
        <v>11760</v>
      </c>
      <c r="N117" s="16"/>
      <c r="O117" s="16"/>
      <c r="P117" s="16"/>
      <c r="Q117" s="16">
        <f t="shared" si="13"/>
        <v>5040</v>
      </c>
      <c r="R117" s="16">
        <f t="shared" si="14"/>
        <v>4200</v>
      </c>
      <c r="S117" s="16">
        <f t="shared" si="15"/>
        <v>2520</v>
      </c>
      <c r="T117" s="16">
        <f t="shared" si="16"/>
        <v>11760</v>
      </c>
      <c r="U117" s="16"/>
    </row>
    <row r="118" ht="31.05" customHeight="true" spans="1:21">
      <c r="A118" s="16">
        <v>113</v>
      </c>
      <c r="B118" s="16" t="s">
        <v>19</v>
      </c>
      <c r="C118" s="16" t="s">
        <v>148</v>
      </c>
      <c r="D118" s="16">
        <v>45015</v>
      </c>
      <c r="E118" s="16" t="s">
        <v>80</v>
      </c>
      <c r="F118" s="16">
        <v>44.55</v>
      </c>
      <c r="G118" s="16">
        <v>1960</v>
      </c>
      <c r="H118" s="16">
        <v>23520</v>
      </c>
      <c r="I118" s="16">
        <v>7056</v>
      </c>
      <c r="J118" s="16">
        <v>7056</v>
      </c>
      <c r="K118" s="16">
        <f t="shared" si="17"/>
        <v>5880</v>
      </c>
      <c r="L118" s="16">
        <f t="shared" si="18"/>
        <v>3528</v>
      </c>
      <c r="M118" s="16">
        <f t="shared" si="19"/>
        <v>16464</v>
      </c>
      <c r="N118" s="16"/>
      <c r="O118" s="16"/>
      <c r="P118" s="16"/>
      <c r="Q118" s="16">
        <f t="shared" si="13"/>
        <v>7056</v>
      </c>
      <c r="R118" s="16">
        <f t="shared" si="14"/>
        <v>5880</v>
      </c>
      <c r="S118" s="16">
        <f t="shared" si="15"/>
        <v>3528</v>
      </c>
      <c r="T118" s="16">
        <f t="shared" si="16"/>
        <v>16464</v>
      </c>
      <c r="U118" s="16"/>
    </row>
    <row r="119" ht="31.05" customHeight="true" spans="1:21">
      <c r="A119" s="16">
        <v>114</v>
      </c>
      <c r="B119" s="16" t="s">
        <v>19</v>
      </c>
      <c r="C119" s="16" t="s">
        <v>131</v>
      </c>
      <c r="D119" s="16">
        <v>45014</v>
      </c>
      <c r="E119" s="16" t="s">
        <v>121</v>
      </c>
      <c r="F119" s="16">
        <v>9.16</v>
      </c>
      <c r="G119" s="16">
        <v>400</v>
      </c>
      <c r="H119" s="16">
        <v>6240</v>
      </c>
      <c r="I119" s="16">
        <v>1872</v>
      </c>
      <c r="J119" s="16">
        <v>1872</v>
      </c>
      <c r="K119" s="16">
        <f t="shared" si="17"/>
        <v>1560</v>
      </c>
      <c r="L119" s="16">
        <f t="shared" si="18"/>
        <v>936</v>
      </c>
      <c r="M119" s="16">
        <f t="shared" si="19"/>
        <v>4368</v>
      </c>
      <c r="N119" s="16"/>
      <c r="O119" s="16"/>
      <c r="P119" s="16"/>
      <c r="Q119" s="16">
        <f t="shared" si="13"/>
        <v>1872</v>
      </c>
      <c r="R119" s="16">
        <f t="shared" si="14"/>
        <v>1560</v>
      </c>
      <c r="S119" s="16">
        <f t="shared" si="15"/>
        <v>936</v>
      </c>
      <c r="T119" s="16">
        <f t="shared" si="16"/>
        <v>4368</v>
      </c>
      <c r="U119" s="16"/>
    </row>
    <row r="120" ht="31.05" customHeight="true" spans="1:21">
      <c r="A120" s="16">
        <v>115</v>
      </c>
      <c r="B120" s="16" t="s">
        <v>19</v>
      </c>
      <c r="C120" s="16" t="s">
        <v>149</v>
      </c>
      <c r="D120" s="16">
        <v>45016</v>
      </c>
      <c r="E120" s="16" t="s">
        <v>78</v>
      </c>
      <c r="F120" s="16">
        <v>65</v>
      </c>
      <c r="G120" s="16">
        <v>2800</v>
      </c>
      <c r="H120" s="16">
        <v>43680</v>
      </c>
      <c r="I120" s="16">
        <v>13104</v>
      </c>
      <c r="J120" s="16">
        <v>13104</v>
      </c>
      <c r="K120" s="16">
        <f t="shared" si="17"/>
        <v>10920</v>
      </c>
      <c r="L120" s="16">
        <f t="shared" si="18"/>
        <v>6552</v>
      </c>
      <c r="M120" s="16">
        <f t="shared" si="19"/>
        <v>30576</v>
      </c>
      <c r="N120" s="16"/>
      <c r="O120" s="16"/>
      <c r="P120" s="16"/>
      <c r="Q120" s="16">
        <f t="shared" si="13"/>
        <v>13104</v>
      </c>
      <c r="R120" s="16">
        <f t="shared" si="14"/>
        <v>10920</v>
      </c>
      <c r="S120" s="16">
        <f t="shared" si="15"/>
        <v>6552</v>
      </c>
      <c r="T120" s="16">
        <f t="shared" si="16"/>
        <v>30576</v>
      </c>
      <c r="U120" s="16"/>
    </row>
    <row r="121" ht="31.05" customHeight="true" spans="1:21">
      <c r="A121" s="16">
        <v>116</v>
      </c>
      <c r="B121" s="16" t="s">
        <v>19</v>
      </c>
      <c r="C121" s="16" t="s">
        <v>149</v>
      </c>
      <c r="D121" s="16">
        <v>45016</v>
      </c>
      <c r="E121" s="16" t="s">
        <v>78</v>
      </c>
      <c r="F121" s="16">
        <v>50.2</v>
      </c>
      <c r="G121" s="16">
        <v>2200</v>
      </c>
      <c r="H121" s="16">
        <v>26400</v>
      </c>
      <c r="I121" s="16">
        <v>7920</v>
      </c>
      <c r="J121" s="16">
        <v>7920</v>
      </c>
      <c r="K121" s="16">
        <f t="shared" si="17"/>
        <v>6600</v>
      </c>
      <c r="L121" s="16">
        <f t="shared" si="18"/>
        <v>3960</v>
      </c>
      <c r="M121" s="16">
        <f t="shared" si="19"/>
        <v>18480</v>
      </c>
      <c r="N121" s="16"/>
      <c r="O121" s="16"/>
      <c r="P121" s="16"/>
      <c r="Q121" s="16">
        <f t="shared" si="13"/>
        <v>7920</v>
      </c>
      <c r="R121" s="16">
        <f t="shared" si="14"/>
        <v>6600</v>
      </c>
      <c r="S121" s="16">
        <f t="shared" si="15"/>
        <v>3960</v>
      </c>
      <c r="T121" s="16">
        <f t="shared" si="16"/>
        <v>18480</v>
      </c>
      <c r="U121" s="16"/>
    </row>
    <row r="122" ht="31.05" customHeight="true" spans="1:21">
      <c r="A122" s="16">
        <v>117</v>
      </c>
      <c r="B122" s="16" t="s">
        <v>19</v>
      </c>
      <c r="C122" s="16" t="s">
        <v>150</v>
      </c>
      <c r="D122" s="16">
        <v>45015</v>
      </c>
      <c r="E122" s="16" t="s">
        <v>80</v>
      </c>
      <c r="F122" s="16">
        <v>39.03</v>
      </c>
      <c r="G122" s="16">
        <v>1700</v>
      </c>
      <c r="H122" s="16">
        <v>20400</v>
      </c>
      <c r="I122" s="16">
        <v>6120</v>
      </c>
      <c r="J122" s="16">
        <v>6120</v>
      </c>
      <c r="K122" s="16">
        <f t="shared" si="17"/>
        <v>5100</v>
      </c>
      <c r="L122" s="16">
        <f t="shared" si="18"/>
        <v>3060</v>
      </c>
      <c r="M122" s="16">
        <f t="shared" si="19"/>
        <v>14280</v>
      </c>
      <c r="N122" s="16"/>
      <c r="O122" s="16"/>
      <c r="P122" s="16"/>
      <c r="Q122" s="16">
        <f t="shared" si="13"/>
        <v>6120</v>
      </c>
      <c r="R122" s="16">
        <f t="shared" si="14"/>
        <v>5100</v>
      </c>
      <c r="S122" s="16">
        <f t="shared" si="15"/>
        <v>3060</v>
      </c>
      <c r="T122" s="16">
        <f t="shared" si="16"/>
        <v>14280</v>
      </c>
      <c r="U122" s="16"/>
    </row>
    <row r="123" ht="31.05" customHeight="true" spans="1:21">
      <c r="A123" s="16">
        <v>118</v>
      </c>
      <c r="B123" s="16" t="s">
        <v>19</v>
      </c>
      <c r="C123" s="16" t="s">
        <v>151</v>
      </c>
      <c r="D123" s="16">
        <v>45015</v>
      </c>
      <c r="E123" s="16" t="s">
        <v>80</v>
      </c>
      <c r="F123" s="16">
        <v>36.38</v>
      </c>
      <c r="G123" s="16">
        <v>1500</v>
      </c>
      <c r="H123" s="16">
        <v>18000</v>
      </c>
      <c r="I123" s="16">
        <v>5400</v>
      </c>
      <c r="J123" s="16">
        <v>5400</v>
      </c>
      <c r="K123" s="16">
        <f t="shared" si="17"/>
        <v>4500</v>
      </c>
      <c r="L123" s="16">
        <f t="shared" si="18"/>
        <v>2700</v>
      </c>
      <c r="M123" s="16">
        <f t="shared" si="19"/>
        <v>12600</v>
      </c>
      <c r="N123" s="16"/>
      <c r="O123" s="16"/>
      <c r="P123" s="16"/>
      <c r="Q123" s="16">
        <f t="shared" si="13"/>
        <v>5400</v>
      </c>
      <c r="R123" s="16">
        <f t="shared" si="14"/>
        <v>4500</v>
      </c>
      <c r="S123" s="16">
        <f t="shared" si="15"/>
        <v>2700</v>
      </c>
      <c r="T123" s="16">
        <f t="shared" si="16"/>
        <v>12600</v>
      </c>
      <c r="U123" s="16"/>
    </row>
    <row r="124" ht="31.05" customHeight="true" spans="1:21">
      <c r="A124" s="16">
        <v>119</v>
      </c>
      <c r="B124" s="16" t="s">
        <v>19</v>
      </c>
      <c r="C124" s="16" t="s">
        <v>152</v>
      </c>
      <c r="D124" s="16">
        <v>45015</v>
      </c>
      <c r="E124" s="16" t="s">
        <v>80</v>
      </c>
      <c r="F124" s="16">
        <v>32.82</v>
      </c>
      <c r="G124" s="16">
        <v>1400</v>
      </c>
      <c r="H124" s="16">
        <v>16800</v>
      </c>
      <c r="I124" s="16">
        <v>5040</v>
      </c>
      <c r="J124" s="16">
        <v>5040</v>
      </c>
      <c r="K124" s="16">
        <f t="shared" si="17"/>
        <v>4200</v>
      </c>
      <c r="L124" s="16">
        <f t="shared" si="18"/>
        <v>2520</v>
      </c>
      <c r="M124" s="16">
        <f t="shared" si="19"/>
        <v>11760</v>
      </c>
      <c r="N124" s="16"/>
      <c r="O124" s="16"/>
      <c r="P124" s="16"/>
      <c r="Q124" s="16">
        <f t="shared" si="13"/>
        <v>5040</v>
      </c>
      <c r="R124" s="16">
        <f t="shared" si="14"/>
        <v>4200</v>
      </c>
      <c r="S124" s="16">
        <f t="shared" si="15"/>
        <v>2520</v>
      </c>
      <c r="T124" s="16">
        <f t="shared" si="16"/>
        <v>11760</v>
      </c>
      <c r="U124" s="16"/>
    </row>
    <row r="125" ht="31.05" customHeight="true" spans="1:21">
      <c r="A125" s="16">
        <v>120</v>
      </c>
      <c r="B125" s="16" t="s">
        <v>19</v>
      </c>
      <c r="C125" s="16" t="s">
        <v>153</v>
      </c>
      <c r="D125" s="16">
        <v>45015</v>
      </c>
      <c r="E125" s="16" t="s">
        <v>80</v>
      </c>
      <c r="F125" s="16">
        <v>59.42</v>
      </c>
      <c r="G125" s="16">
        <v>2500</v>
      </c>
      <c r="H125" s="16">
        <v>30000</v>
      </c>
      <c r="I125" s="16">
        <v>9000</v>
      </c>
      <c r="J125" s="16">
        <v>9000</v>
      </c>
      <c r="K125" s="16">
        <f t="shared" si="17"/>
        <v>7500</v>
      </c>
      <c r="L125" s="16">
        <f t="shared" si="18"/>
        <v>4500</v>
      </c>
      <c r="M125" s="16">
        <f t="shared" si="19"/>
        <v>21000</v>
      </c>
      <c r="N125" s="16"/>
      <c r="O125" s="16"/>
      <c r="P125" s="16"/>
      <c r="Q125" s="16">
        <f t="shared" si="13"/>
        <v>9000</v>
      </c>
      <c r="R125" s="16">
        <f t="shared" si="14"/>
        <v>7500</v>
      </c>
      <c r="S125" s="16">
        <f t="shared" si="15"/>
        <v>4500</v>
      </c>
      <c r="T125" s="16">
        <f t="shared" si="16"/>
        <v>21000</v>
      </c>
      <c r="U125" s="16"/>
    </row>
    <row r="126" ht="31.05" customHeight="true" spans="1:21">
      <c r="A126" s="16">
        <v>121</v>
      </c>
      <c r="B126" s="16" t="s">
        <v>19</v>
      </c>
      <c r="C126" s="16" t="s">
        <v>154</v>
      </c>
      <c r="D126" s="16">
        <v>45015</v>
      </c>
      <c r="E126" s="16" t="s">
        <v>80</v>
      </c>
      <c r="F126" s="16">
        <v>42.12</v>
      </c>
      <c r="G126" s="16">
        <v>1800</v>
      </c>
      <c r="H126" s="16">
        <v>21600</v>
      </c>
      <c r="I126" s="16">
        <v>6480</v>
      </c>
      <c r="J126" s="16">
        <v>6480</v>
      </c>
      <c r="K126" s="16">
        <f t="shared" si="17"/>
        <v>5400</v>
      </c>
      <c r="L126" s="16">
        <f t="shared" si="18"/>
        <v>3240</v>
      </c>
      <c r="M126" s="16">
        <f t="shared" si="19"/>
        <v>15120</v>
      </c>
      <c r="N126" s="16"/>
      <c r="O126" s="16"/>
      <c r="P126" s="16"/>
      <c r="Q126" s="16">
        <f t="shared" si="13"/>
        <v>6480</v>
      </c>
      <c r="R126" s="16">
        <f t="shared" si="14"/>
        <v>5400</v>
      </c>
      <c r="S126" s="16">
        <f t="shared" si="15"/>
        <v>3240</v>
      </c>
      <c r="T126" s="16">
        <f t="shared" si="16"/>
        <v>15120</v>
      </c>
      <c r="U126" s="16"/>
    </row>
    <row r="127" ht="31.05" customHeight="true" spans="1:21">
      <c r="A127" s="16">
        <v>122</v>
      </c>
      <c r="B127" s="16" t="s">
        <v>19</v>
      </c>
      <c r="C127" s="16" t="s">
        <v>155</v>
      </c>
      <c r="D127" s="16">
        <v>45015</v>
      </c>
      <c r="E127" s="16" t="s">
        <v>80</v>
      </c>
      <c r="F127" s="16">
        <v>41.08</v>
      </c>
      <c r="G127" s="16">
        <v>1800</v>
      </c>
      <c r="H127" s="16">
        <v>21600</v>
      </c>
      <c r="I127" s="16">
        <v>6480</v>
      </c>
      <c r="J127" s="16">
        <v>6480</v>
      </c>
      <c r="K127" s="16">
        <f t="shared" si="17"/>
        <v>5400</v>
      </c>
      <c r="L127" s="16">
        <f t="shared" si="18"/>
        <v>3240</v>
      </c>
      <c r="M127" s="16">
        <f t="shared" si="19"/>
        <v>15120</v>
      </c>
      <c r="N127" s="16"/>
      <c r="O127" s="16"/>
      <c r="P127" s="16"/>
      <c r="Q127" s="16">
        <f t="shared" si="13"/>
        <v>6480</v>
      </c>
      <c r="R127" s="16">
        <f t="shared" si="14"/>
        <v>5400</v>
      </c>
      <c r="S127" s="16">
        <f t="shared" si="15"/>
        <v>3240</v>
      </c>
      <c r="T127" s="16">
        <f t="shared" si="16"/>
        <v>15120</v>
      </c>
      <c r="U127" s="16"/>
    </row>
    <row r="128" ht="31.05" customHeight="true" spans="1:21">
      <c r="A128" s="16">
        <v>123</v>
      </c>
      <c r="B128" s="16" t="s">
        <v>19</v>
      </c>
      <c r="C128" s="16" t="s">
        <v>109</v>
      </c>
      <c r="D128" s="16">
        <v>45015</v>
      </c>
      <c r="E128" s="16" t="s">
        <v>80</v>
      </c>
      <c r="F128" s="16">
        <v>24.76</v>
      </c>
      <c r="G128" s="16">
        <v>1000</v>
      </c>
      <c r="H128" s="16">
        <v>12000</v>
      </c>
      <c r="I128" s="16">
        <v>3600</v>
      </c>
      <c r="J128" s="16">
        <v>3600</v>
      </c>
      <c r="K128" s="16">
        <f t="shared" si="17"/>
        <v>3000</v>
      </c>
      <c r="L128" s="16">
        <f t="shared" si="18"/>
        <v>1800</v>
      </c>
      <c r="M128" s="16">
        <f t="shared" si="19"/>
        <v>8400</v>
      </c>
      <c r="N128" s="16"/>
      <c r="O128" s="16"/>
      <c r="P128" s="16"/>
      <c r="Q128" s="16">
        <f t="shared" si="13"/>
        <v>3600</v>
      </c>
      <c r="R128" s="16">
        <f t="shared" si="14"/>
        <v>3000</v>
      </c>
      <c r="S128" s="16">
        <f t="shared" si="15"/>
        <v>1800</v>
      </c>
      <c r="T128" s="16">
        <f t="shared" si="16"/>
        <v>8400</v>
      </c>
      <c r="U128" s="16"/>
    </row>
    <row r="129" ht="31.05" customHeight="true" spans="1:21">
      <c r="A129" s="16">
        <v>124</v>
      </c>
      <c r="B129" s="16" t="s">
        <v>19</v>
      </c>
      <c r="C129" s="16" t="s">
        <v>156</v>
      </c>
      <c r="D129" s="16">
        <v>45016</v>
      </c>
      <c r="E129" s="16" t="s">
        <v>78</v>
      </c>
      <c r="F129" s="16">
        <v>48.27</v>
      </c>
      <c r="G129" s="16">
        <v>2500</v>
      </c>
      <c r="H129" s="16">
        <v>30000</v>
      </c>
      <c r="I129" s="16">
        <v>9000</v>
      </c>
      <c r="J129" s="16">
        <v>9000</v>
      </c>
      <c r="K129" s="16">
        <f t="shared" si="17"/>
        <v>7500</v>
      </c>
      <c r="L129" s="16">
        <f t="shared" si="18"/>
        <v>4500</v>
      </c>
      <c r="M129" s="16">
        <f t="shared" si="19"/>
        <v>21000</v>
      </c>
      <c r="N129" s="16"/>
      <c r="O129" s="16"/>
      <c r="P129" s="16"/>
      <c r="Q129" s="16">
        <f t="shared" si="13"/>
        <v>9000</v>
      </c>
      <c r="R129" s="16">
        <f t="shared" si="14"/>
        <v>7500</v>
      </c>
      <c r="S129" s="16">
        <f t="shared" si="15"/>
        <v>4500</v>
      </c>
      <c r="T129" s="16">
        <f t="shared" si="16"/>
        <v>21000</v>
      </c>
      <c r="U129" s="16"/>
    </row>
    <row r="130" ht="31.05" customHeight="true" spans="1:21">
      <c r="A130" s="16">
        <v>125</v>
      </c>
      <c r="B130" s="16" t="s">
        <v>19</v>
      </c>
      <c r="C130" s="16" t="s">
        <v>157</v>
      </c>
      <c r="D130" s="16">
        <v>45015</v>
      </c>
      <c r="E130" s="16" t="s">
        <v>80</v>
      </c>
      <c r="F130" s="16">
        <v>47.3</v>
      </c>
      <c r="G130" s="16">
        <v>2000</v>
      </c>
      <c r="H130" s="16">
        <v>24000</v>
      </c>
      <c r="I130" s="16">
        <v>7200</v>
      </c>
      <c r="J130" s="16">
        <v>7200</v>
      </c>
      <c r="K130" s="16">
        <f t="shared" si="17"/>
        <v>6000</v>
      </c>
      <c r="L130" s="16">
        <f t="shared" si="18"/>
        <v>3600</v>
      </c>
      <c r="M130" s="16">
        <f t="shared" si="19"/>
        <v>16800</v>
      </c>
      <c r="N130" s="16"/>
      <c r="O130" s="16"/>
      <c r="P130" s="16"/>
      <c r="Q130" s="16">
        <f t="shared" si="13"/>
        <v>7200</v>
      </c>
      <c r="R130" s="16">
        <f t="shared" si="14"/>
        <v>6000</v>
      </c>
      <c r="S130" s="16">
        <f t="shared" si="15"/>
        <v>3600</v>
      </c>
      <c r="T130" s="16">
        <f t="shared" si="16"/>
        <v>16800</v>
      </c>
      <c r="U130" s="16"/>
    </row>
    <row r="131" ht="31.05" customHeight="true" spans="1:21">
      <c r="A131" s="16">
        <v>126</v>
      </c>
      <c r="B131" s="16" t="s">
        <v>19</v>
      </c>
      <c r="C131" s="16" t="s">
        <v>148</v>
      </c>
      <c r="D131" s="16">
        <v>45016</v>
      </c>
      <c r="E131" s="16" t="s">
        <v>78</v>
      </c>
      <c r="F131" s="16">
        <v>20.66</v>
      </c>
      <c r="G131" s="16">
        <v>1000</v>
      </c>
      <c r="H131" s="16">
        <v>12000</v>
      </c>
      <c r="I131" s="16">
        <v>3600</v>
      </c>
      <c r="J131" s="16">
        <v>3600</v>
      </c>
      <c r="K131" s="16">
        <f t="shared" si="17"/>
        <v>3000</v>
      </c>
      <c r="L131" s="16">
        <f t="shared" si="18"/>
        <v>1800</v>
      </c>
      <c r="M131" s="16">
        <f t="shared" si="19"/>
        <v>8400</v>
      </c>
      <c r="N131" s="16"/>
      <c r="O131" s="16"/>
      <c r="P131" s="16"/>
      <c r="Q131" s="16">
        <f t="shared" si="13"/>
        <v>3600</v>
      </c>
      <c r="R131" s="16">
        <f t="shared" si="14"/>
        <v>3000</v>
      </c>
      <c r="S131" s="16">
        <f t="shared" si="15"/>
        <v>1800</v>
      </c>
      <c r="T131" s="16">
        <f t="shared" si="16"/>
        <v>8400</v>
      </c>
      <c r="U131" s="16"/>
    </row>
    <row r="132" ht="31.05" customHeight="true" spans="1:21">
      <c r="A132" s="16">
        <v>127</v>
      </c>
      <c r="B132" s="16" t="s">
        <v>19</v>
      </c>
      <c r="C132" s="16" t="s">
        <v>158</v>
      </c>
      <c r="D132" s="16">
        <v>45016</v>
      </c>
      <c r="E132" s="16" t="s">
        <v>78</v>
      </c>
      <c r="F132" s="16">
        <v>57.45</v>
      </c>
      <c r="G132" s="16">
        <v>2520</v>
      </c>
      <c r="H132" s="16">
        <v>30240</v>
      </c>
      <c r="I132" s="16">
        <v>9072</v>
      </c>
      <c r="J132" s="16">
        <v>9072</v>
      </c>
      <c r="K132" s="16">
        <f t="shared" si="17"/>
        <v>7560</v>
      </c>
      <c r="L132" s="16">
        <f t="shared" si="18"/>
        <v>4536</v>
      </c>
      <c r="M132" s="16">
        <f t="shared" si="19"/>
        <v>21168</v>
      </c>
      <c r="N132" s="16"/>
      <c r="O132" s="16"/>
      <c r="P132" s="16"/>
      <c r="Q132" s="16">
        <f t="shared" si="13"/>
        <v>9072</v>
      </c>
      <c r="R132" s="16">
        <f t="shared" si="14"/>
        <v>7560</v>
      </c>
      <c r="S132" s="16">
        <f t="shared" si="15"/>
        <v>4536</v>
      </c>
      <c r="T132" s="16">
        <f t="shared" si="16"/>
        <v>21168</v>
      </c>
      <c r="U132" s="16"/>
    </row>
    <row r="133" ht="31.05" customHeight="true" spans="1:21">
      <c r="A133" s="16">
        <v>128</v>
      </c>
      <c r="B133" s="16" t="s">
        <v>19</v>
      </c>
      <c r="C133" s="16" t="s">
        <v>159</v>
      </c>
      <c r="D133" s="16">
        <v>45016</v>
      </c>
      <c r="E133" s="16" t="s">
        <v>78</v>
      </c>
      <c r="F133" s="16">
        <v>39.55</v>
      </c>
      <c r="G133" s="16">
        <v>1600</v>
      </c>
      <c r="H133" s="16">
        <v>19200</v>
      </c>
      <c r="I133" s="16">
        <v>5760</v>
      </c>
      <c r="J133" s="16">
        <v>5760</v>
      </c>
      <c r="K133" s="16">
        <f t="shared" si="17"/>
        <v>4800</v>
      </c>
      <c r="L133" s="16">
        <f t="shared" si="18"/>
        <v>2880</v>
      </c>
      <c r="M133" s="16">
        <f t="shared" si="19"/>
        <v>13440</v>
      </c>
      <c r="N133" s="16"/>
      <c r="O133" s="16"/>
      <c r="P133" s="16"/>
      <c r="Q133" s="16">
        <f t="shared" si="13"/>
        <v>5760</v>
      </c>
      <c r="R133" s="16">
        <f t="shared" si="14"/>
        <v>4800</v>
      </c>
      <c r="S133" s="16">
        <f t="shared" si="15"/>
        <v>2880</v>
      </c>
      <c r="T133" s="16">
        <f t="shared" si="16"/>
        <v>13440</v>
      </c>
      <c r="U133" s="16"/>
    </row>
    <row r="134" ht="31.05" customHeight="true" spans="1:21">
      <c r="A134" s="16">
        <v>129</v>
      </c>
      <c r="B134" s="16" t="s">
        <v>19</v>
      </c>
      <c r="C134" s="16" t="s">
        <v>125</v>
      </c>
      <c r="D134" s="16">
        <v>45016</v>
      </c>
      <c r="E134" s="16" t="s">
        <v>78</v>
      </c>
      <c r="F134" s="16">
        <v>27.37</v>
      </c>
      <c r="G134" s="16">
        <v>1200</v>
      </c>
      <c r="H134" s="16">
        <v>14400</v>
      </c>
      <c r="I134" s="16">
        <v>4320</v>
      </c>
      <c r="J134" s="16">
        <v>4320</v>
      </c>
      <c r="K134" s="16">
        <f t="shared" si="17"/>
        <v>3600</v>
      </c>
      <c r="L134" s="16">
        <f t="shared" si="18"/>
        <v>2160</v>
      </c>
      <c r="M134" s="16">
        <f t="shared" si="19"/>
        <v>10080</v>
      </c>
      <c r="N134" s="16"/>
      <c r="O134" s="16"/>
      <c r="P134" s="16"/>
      <c r="Q134" s="16">
        <f t="shared" si="13"/>
        <v>4320</v>
      </c>
      <c r="R134" s="16">
        <f t="shared" si="14"/>
        <v>3600</v>
      </c>
      <c r="S134" s="16">
        <f t="shared" si="15"/>
        <v>2160</v>
      </c>
      <c r="T134" s="16">
        <f t="shared" si="16"/>
        <v>10080</v>
      </c>
      <c r="U134" s="16"/>
    </row>
    <row r="135" ht="31.05" customHeight="true" spans="1:21">
      <c r="A135" s="16">
        <v>130</v>
      </c>
      <c r="B135" s="16" t="s">
        <v>19</v>
      </c>
      <c r="C135" s="16" t="s">
        <v>160</v>
      </c>
      <c r="D135" s="16">
        <v>45016</v>
      </c>
      <c r="E135" s="16" t="s">
        <v>78</v>
      </c>
      <c r="F135" s="16">
        <v>37.21</v>
      </c>
      <c r="G135" s="16">
        <v>1600</v>
      </c>
      <c r="H135" s="16">
        <v>19200</v>
      </c>
      <c r="I135" s="16">
        <v>5760</v>
      </c>
      <c r="J135" s="16">
        <v>5760</v>
      </c>
      <c r="K135" s="16">
        <f t="shared" si="17"/>
        <v>4800</v>
      </c>
      <c r="L135" s="16">
        <f t="shared" si="18"/>
        <v>2880</v>
      </c>
      <c r="M135" s="16">
        <f t="shared" si="19"/>
        <v>13440</v>
      </c>
      <c r="N135" s="16"/>
      <c r="O135" s="16"/>
      <c r="P135" s="16"/>
      <c r="Q135" s="16">
        <f>J135-N135</f>
        <v>5760</v>
      </c>
      <c r="R135" s="16">
        <f>K135-O135</f>
        <v>4800</v>
      </c>
      <c r="S135" s="16">
        <f>L135-P135</f>
        <v>2880</v>
      </c>
      <c r="T135" s="16">
        <f>Q135+R135+S135</f>
        <v>13440</v>
      </c>
      <c r="U135" s="16"/>
    </row>
    <row r="136" ht="31.05" customHeight="true" spans="1:21">
      <c r="A136" s="16">
        <v>131</v>
      </c>
      <c r="B136" s="16" t="s">
        <v>19</v>
      </c>
      <c r="C136" s="16" t="s">
        <v>161</v>
      </c>
      <c r="D136" s="16">
        <v>45016</v>
      </c>
      <c r="E136" s="16" t="s">
        <v>78</v>
      </c>
      <c r="F136" s="16">
        <v>10.73</v>
      </c>
      <c r="G136" s="16">
        <v>600</v>
      </c>
      <c r="H136" s="16">
        <v>7200</v>
      </c>
      <c r="I136" s="16">
        <v>0</v>
      </c>
      <c r="J136" s="16">
        <v>2160</v>
      </c>
      <c r="K136" s="16">
        <f t="shared" si="17"/>
        <v>1800</v>
      </c>
      <c r="L136" s="16">
        <f>H136*0.45</f>
        <v>3240</v>
      </c>
      <c r="M136" s="16">
        <f t="shared" si="19"/>
        <v>7200</v>
      </c>
      <c r="N136" s="16"/>
      <c r="O136" s="16"/>
      <c r="P136" s="16"/>
      <c r="Q136" s="16">
        <f t="shared" ref="Q136:Q198" si="20">J136-N136</f>
        <v>2160</v>
      </c>
      <c r="R136" s="16">
        <f t="shared" ref="R136:R198" si="21">K136-O136</f>
        <v>1800</v>
      </c>
      <c r="S136" s="16">
        <f t="shared" ref="S136:S198" si="22">L136-P136</f>
        <v>3240</v>
      </c>
      <c r="T136" s="16">
        <f t="shared" ref="T136:T198" si="23">Q136+R136+S136</f>
        <v>7200</v>
      </c>
      <c r="U136" s="16"/>
    </row>
    <row r="137" ht="31.05" customHeight="true" spans="1:21">
      <c r="A137" s="16">
        <v>132</v>
      </c>
      <c r="B137" s="16" t="s">
        <v>19</v>
      </c>
      <c r="C137" s="16" t="s">
        <v>162</v>
      </c>
      <c r="D137" s="16">
        <v>45016</v>
      </c>
      <c r="E137" s="16" t="s">
        <v>78</v>
      </c>
      <c r="F137" s="16">
        <v>11.5</v>
      </c>
      <c r="G137" s="16">
        <v>500</v>
      </c>
      <c r="H137" s="16">
        <v>6000</v>
      </c>
      <c r="I137" s="16">
        <v>0</v>
      </c>
      <c r="J137" s="16">
        <v>1800</v>
      </c>
      <c r="K137" s="16">
        <f t="shared" si="17"/>
        <v>1500</v>
      </c>
      <c r="L137" s="16">
        <f>H137*0.45</f>
        <v>2700</v>
      </c>
      <c r="M137" s="16">
        <f t="shared" si="19"/>
        <v>6000</v>
      </c>
      <c r="N137" s="16"/>
      <c r="O137" s="16"/>
      <c r="P137" s="16"/>
      <c r="Q137" s="16">
        <f t="shared" si="20"/>
        <v>1800</v>
      </c>
      <c r="R137" s="16">
        <f t="shared" si="21"/>
        <v>1500</v>
      </c>
      <c r="S137" s="16">
        <f t="shared" si="22"/>
        <v>2700</v>
      </c>
      <c r="T137" s="16">
        <f t="shared" si="23"/>
        <v>6000</v>
      </c>
      <c r="U137" s="16"/>
    </row>
    <row r="138" ht="26" customHeight="true" spans="1:21">
      <c r="A138" s="16">
        <v>133</v>
      </c>
      <c r="B138" s="16" t="s">
        <v>19</v>
      </c>
      <c r="C138" s="16" t="s">
        <v>163</v>
      </c>
      <c r="D138" s="16">
        <v>45016</v>
      </c>
      <c r="E138" s="16" t="s">
        <v>78</v>
      </c>
      <c r="F138" s="16">
        <f>268.58-20</f>
        <v>248.58</v>
      </c>
      <c r="G138" s="16">
        <v>700</v>
      </c>
      <c r="H138" s="16">
        <f>G138*12</f>
        <v>8400</v>
      </c>
      <c r="I138" s="16"/>
      <c r="J138" s="16">
        <f>H138*0.3</f>
        <v>2520</v>
      </c>
      <c r="K138" s="16">
        <f t="shared" si="17"/>
        <v>2100</v>
      </c>
      <c r="L138" s="16">
        <f>H138*0.45</f>
        <v>3780</v>
      </c>
      <c r="M138" s="16">
        <f t="shared" si="19"/>
        <v>8400</v>
      </c>
      <c r="N138" s="16"/>
      <c r="O138" s="16"/>
      <c r="P138" s="16"/>
      <c r="Q138" s="16">
        <f t="shared" si="20"/>
        <v>2520</v>
      </c>
      <c r="R138" s="16">
        <f t="shared" si="21"/>
        <v>2100</v>
      </c>
      <c r="S138" s="16">
        <f t="shared" si="22"/>
        <v>3780</v>
      </c>
      <c r="T138" s="16">
        <f t="shared" si="23"/>
        <v>8400</v>
      </c>
      <c r="U138" s="16"/>
    </row>
    <row r="139" ht="26" customHeight="true" spans="1:21">
      <c r="A139" s="16">
        <v>134</v>
      </c>
      <c r="B139" s="16" t="s">
        <v>19</v>
      </c>
      <c r="C139" s="16" t="s">
        <v>163</v>
      </c>
      <c r="D139" s="16">
        <v>45016</v>
      </c>
      <c r="E139" s="16" t="s">
        <v>78</v>
      </c>
      <c r="F139" s="16"/>
      <c r="G139" s="16">
        <v>260</v>
      </c>
      <c r="H139" s="16">
        <f t="shared" ref="H139:H182" si="24">G139*12</f>
        <v>3120</v>
      </c>
      <c r="I139" s="16"/>
      <c r="J139" s="16">
        <f t="shared" ref="J139:J182" si="25">H139*0.3</f>
        <v>936</v>
      </c>
      <c r="K139" s="16">
        <f t="shared" ref="K139:K182" si="26">H139*0.25</f>
        <v>780</v>
      </c>
      <c r="L139" s="16">
        <f t="shared" ref="L139:L182" si="27">H139*0.45</f>
        <v>1404</v>
      </c>
      <c r="M139" s="16">
        <f t="shared" ref="M139:M181" si="28">J139+K139+L139</f>
        <v>3120</v>
      </c>
      <c r="N139" s="16"/>
      <c r="O139" s="16"/>
      <c r="P139" s="16"/>
      <c r="Q139" s="16">
        <f t="shared" si="20"/>
        <v>936</v>
      </c>
      <c r="R139" s="16">
        <f t="shared" si="21"/>
        <v>780</v>
      </c>
      <c r="S139" s="16">
        <f t="shared" si="22"/>
        <v>1404</v>
      </c>
      <c r="T139" s="16">
        <f t="shared" si="23"/>
        <v>3120</v>
      </c>
      <c r="U139" s="16"/>
    </row>
    <row r="140" ht="26" customHeight="true" spans="1:21">
      <c r="A140" s="16">
        <v>135</v>
      </c>
      <c r="B140" s="16" t="s">
        <v>19</v>
      </c>
      <c r="C140" s="16" t="s">
        <v>164</v>
      </c>
      <c r="D140" s="16">
        <v>45016</v>
      </c>
      <c r="E140" s="16" t="s">
        <v>78</v>
      </c>
      <c r="F140" s="16"/>
      <c r="G140" s="16">
        <v>370</v>
      </c>
      <c r="H140" s="16">
        <f t="shared" si="24"/>
        <v>4440</v>
      </c>
      <c r="I140" s="16"/>
      <c r="J140" s="16">
        <f t="shared" si="25"/>
        <v>1332</v>
      </c>
      <c r="K140" s="16">
        <f t="shared" si="26"/>
        <v>1110</v>
      </c>
      <c r="L140" s="16">
        <f t="shared" si="27"/>
        <v>1998</v>
      </c>
      <c r="M140" s="16">
        <f t="shared" si="28"/>
        <v>4440</v>
      </c>
      <c r="N140" s="16"/>
      <c r="O140" s="16"/>
      <c r="P140" s="16"/>
      <c r="Q140" s="16">
        <f t="shared" si="20"/>
        <v>1332</v>
      </c>
      <c r="R140" s="16">
        <f t="shared" si="21"/>
        <v>1110</v>
      </c>
      <c r="S140" s="16">
        <f t="shared" si="22"/>
        <v>1998</v>
      </c>
      <c r="T140" s="16">
        <f t="shared" si="23"/>
        <v>4440</v>
      </c>
      <c r="U140" s="16"/>
    </row>
    <row r="141" ht="26" customHeight="true" spans="1:21">
      <c r="A141" s="16">
        <v>136</v>
      </c>
      <c r="B141" s="16" t="s">
        <v>19</v>
      </c>
      <c r="C141" s="16" t="s">
        <v>165</v>
      </c>
      <c r="D141" s="16">
        <v>45016</v>
      </c>
      <c r="E141" s="16" t="s">
        <v>78</v>
      </c>
      <c r="F141" s="16"/>
      <c r="G141" s="16">
        <v>350</v>
      </c>
      <c r="H141" s="16">
        <f t="shared" si="24"/>
        <v>4200</v>
      </c>
      <c r="I141" s="16"/>
      <c r="J141" s="16">
        <f t="shared" si="25"/>
        <v>1260</v>
      </c>
      <c r="K141" s="16">
        <f t="shared" si="26"/>
        <v>1050</v>
      </c>
      <c r="L141" s="16">
        <f t="shared" si="27"/>
        <v>1890</v>
      </c>
      <c r="M141" s="16">
        <f t="shared" si="28"/>
        <v>4200</v>
      </c>
      <c r="N141" s="16"/>
      <c r="O141" s="16"/>
      <c r="P141" s="16"/>
      <c r="Q141" s="16">
        <f t="shared" si="20"/>
        <v>1260</v>
      </c>
      <c r="R141" s="16">
        <f t="shared" si="21"/>
        <v>1050</v>
      </c>
      <c r="S141" s="16">
        <f t="shared" si="22"/>
        <v>1890</v>
      </c>
      <c r="T141" s="16">
        <f t="shared" si="23"/>
        <v>4200</v>
      </c>
      <c r="U141" s="16"/>
    </row>
    <row r="142" ht="26" customHeight="true" spans="1:21">
      <c r="A142" s="16">
        <v>137</v>
      </c>
      <c r="B142" s="16" t="s">
        <v>19</v>
      </c>
      <c r="C142" s="16" t="s">
        <v>165</v>
      </c>
      <c r="D142" s="16">
        <v>45016</v>
      </c>
      <c r="E142" s="16" t="s">
        <v>78</v>
      </c>
      <c r="F142" s="16"/>
      <c r="G142" s="16">
        <v>100</v>
      </c>
      <c r="H142" s="16">
        <f t="shared" si="24"/>
        <v>1200</v>
      </c>
      <c r="I142" s="16"/>
      <c r="J142" s="16">
        <f t="shared" si="25"/>
        <v>360</v>
      </c>
      <c r="K142" s="16">
        <f t="shared" si="26"/>
        <v>300</v>
      </c>
      <c r="L142" s="16">
        <f t="shared" si="27"/>
        <v>540</v>
      </c>
      <c r="M142" s="16">
        <f t="shared" si="28"/>
        <v>1200</v>
      </c>
      <c r="N142" s="16"/>
      <c r="O142" s="16"/>
      <c r="P142" s="16"/>
      <c r="Q142" s="16">
        <f t="shared" si="20"/>
        <v>360</v>
      </c>
      <c r="R142" s="16">
        <f t="shared" si="21"/>
        <v>300</v>
      </c>
      <c r="S142" s="16">
        <f t="shared" si="22"/>
        <v>540</v>
      </c>
      <c r="T142" s="16">
        <f t="shared" si="23"/>
        <v>1200</v>
      </c>
      <c r="U142" s="16"/>
    </row>
    <row r="143" ht="26" customHeight="true" spans="1:21">
      <c r="A143" s="16">
        <v>138</v>
      </c>
      <c r="B143" s="16" t="s">
        <v>19</v>
      </c>
      <c r="C143" s="16" t="s">
        <v>166</v>
      </c>
      <c r="D143" s="16">
        <v>45016</v>
      </c>
      <c r="E143" s="16" t="s">
        <v>78</v>
      </c>
      <c r="F143" s="16"/>
      <c r="G143" s="16">
        <v>220</v>
      </c>
      <c r="H143" s="16">
        <f t="shared" si="24"/>
        <v>2640</v>
      </c>
      <c r="I143" s="16"/>
      <c r="J143" s="16">
        <f t="shared" si="25"/>
        <v>792</v>
      </c>
      <c r="K143" s="16">
        <f t="shared" si="26"/>
        <v>660</v>
      </c>
      <c r="L143" s="16">
        <f t="shared" si="27"/>
        <v>1188</v>
      </c>
      <c r="M143" s="16">
        <f t="shared" si="28"/>
        <v>2640</v>
      </c>
      <c r="N143" s="16"/>
      <c r="O143" s="16"/>
      <c r="P143" s="16"/>
      <c r="Q143" s="16">
        <f t="shared" si="20"/>
        <v>792</v>
      </c>
      <c r="R143" s="16">
        <f t="shared" si="21"/>
        <v>660</v>
      </c>
      <c r="S143" s="16">
        <f t="shared" si="22"/>
        <v>1188</v>
      </c>
      <c r="T143" s="16">
        <f t="shared" si="23"/>
        <v>2640</v>
      </c>
      <c r="U143" s="16"/>
    </row>
    <row r="144" ht="26" customHeight="true" spans="1:21">
      <c r="A144" s="16">
        <v>139</v>
      </c>
      <c r="B144" s="16" t="s">
        <v>19</v>
      </c>
      <c r="C144" s="16" t="s">
        <v>167</v>
      </c>
      <c r="D144" s="16">
        <v>45016</v>
      </c>
      <c r="E144" s="16" t="s">
        <v>78</v>
      </c>
      <c r="F144" s="16"/>
      <c r="G144" s="16">
        <v>170</v>
      </c>
      <c r="H144" s="16">
        <f t="shared" si="24"/>
        <v>2040</v>
      </c>
      <c r="I144" s="16"/>
      <c r="J144" s="16">
        <f t="shared" si="25"/>
        <v>612</v>
      </c>
      <c r="K144" s="16">
        <f t="shared" si="26"/>
        <v>510</v>
      </c>
      <c r="L144" s="16">
        <f t="shared" si="27"/>
        <v>918</v>
      </c>
      <c r="M144" s="16">
        <f t="shared" si="28"/>
        <v>2040</v>
      </c>
      <c r="N144" s="16"/>
      <c r="O144" s="16"/>
      <c r="P144" s="16"/>
      <c r="Q144" s="16">
        <f t="shared" si="20"/>
        <v>612</v>
      </c>
      <c r="R144" s="16">
        <f t="shared" si="21"/>
        <v>510</v>
      </c>
      <c r="S144" s="16">
        <f t="shared" si="22"/>
        <v>918</v>
      </c>
      <c r="T144" s="16">
        <f t="shared" si="23"/>
        <v>2040</v>
      </c>
      <c r="U144" s="16"/>
    </row>
    <row r="145" ht="26" customHeight="true" spans="1:21">
      <c r="A145" s="16">
        <v>140</v>
      </c>
      <c r="B145" s="16" t="s">
        <v>19</v>
      </c>
      <c r="C145" s="16" t="s">
        <v>168</v>
      </c>
      <c r="D145" s="16">
        <v>45016</v>
      </c>
      <c r="E145" s="16" t="s">
        <v>78</v>
      </c>
      <c r="F145" s="16"/>
      <c r="G145" s="16">
        <v>50</v>
      </c>
      <c r="H145" s="16">
        <f t="shared" si="24"/>
        <v>600</v>
      </c>
      <c r="I145" s="16"/>
      <c r="J145" s="16">
        <f t="shared" si="25"/>
        <v>180</v>
      </c>
      <c r="K145" s="16">
        <f t="shared" si="26"/>
        <v>150</v>
      </c>
      <c r="L145" s="16">
        <f t="shared" si="27"/>
        <v>270</v>
      </c>
      <c r="M145" s="16">
        <f t="shared" si="28"/>
        <v>600</v>
      </c>
      <c r="N145" s="16"/>
      <c r="O145" s="16"/>
      <c r="P145" s="16"/>
      <c r="Q145" s="16">
        <f t="shared" si="20"/>
        <v>180</v>
      </c>
      <c r="R145" s="16">
        <f t="shared" si="21"/>
        <v>150</v>
      </c>
      <c r="S145" s="16">
        <f t="shared" si="22"/>
        <v>270</v>
      </c>
      <c r="T145" s="16">
        <f t="shared" si="23"/>
        <v>600</v>
      </c>
      <c r="U145" s="16"/>
    </row>
    <row r="146" ht="26" customHeight="true" spans="1:21">
      <c r="A146" s="16">
        <v>141</v>
      </c>
      <c r="B146" s="16" t="s">
        <v>19</v>
      </c>
      <c r="C146" s="16" t="s">
        <v>167</v>
      </c>
      <c r="D146" s="16">
        <v>45016</v>
      </c>
      <c r="E146" s="16" t="s">
        <v>78</v>
      </c>
      <c r="F146" s="16"/>
      <c r="G146" s="16">
        <v>170</v>
      </c>
      <c r="H146" s="16">
        <f t="shared" si="24"/>
        <v>2040</v>
      </c>
      <c r="I146" s="16"/>
      <c r="J146" s="16">
        <f t="shared" si="25"/>
        <v>612</v>
      </c>
      <c r="K146" s="16">
        <f t="shared" si="26"/>
        <v>510</v>
      </c>
      <c r="L146" s="16">
        <f t="shared" si="27"/>
        <v>918</v>
      </c>
      <c r="M146" s="16">
        <f t="shared" si="28"/>
        <v>2040</v>
      </c>
      <c r="N146" s="16"/>
      <c r="O146" s="16"/>
      <c r="P146" s="16"/>
      <c r="Q146" s="16">
        <f t="shared" si="20"/>
        <v>612</v>
      </c>
      <c r="R146" s="16">
        <f t="shared" si="21"/>
        <v>510</v>
      </c>
      <c r="S146" s="16">
        <f t="shared" si="22"/>
        <v>918</v>
      </c>
      <c r="T146" s="16">
        <f t="shared" si="23"/>
        <v>2040</v>
      </c>
      <c r="U146" s="16"/>
    </row>
    <row r="147" ht="26" customHeight="true" spans="1:21">
      <c r="A147" s="16">
        <v>142</v>
      </c>
      <c r="B147" s="16" t="s">
        <v>19</v>
      </c>
      <c r="C147" s="16" t="s">
        <v>168</v>
      </c>
      <c r="D147" s="16">
        <v>45016</v>
      </c>
      <c r="E147" s="16" t="s">
        <v>78</v>
      </c>
      <c r="F147" s="16"/>
      <c r="G147" s="16">
        <v>60</v>
      </c>
      <c r="H147" s="16">
        <f t="shared" si="24"/>
        <v>720</v>
      </c>
      <c r="I147" s="16"/>
      <c r="J147" s="16">
        <f t="shared" si="25"/>
        <v>216</v>
      </c>
      <c r="K147" s="16">
        <f t="shared" si="26"/>
        <v>180</v>
      </c>
      <c r="L147" s="16">
        <f t="shared" si="27"/>
        <v>324</v>
      </c>
      <c r="M147" s="16">
        <f t="shared" si="28"/>
        <v>720</v>
      </c>
      <c r="N147" s="16"/>
      <c r="O147" s="16"/>
      <c r="P147" s="16"/>
      <c r="Q147" s="16">
        <f t="shared" si="20"/>
        <v>216</v>
      </c>
      <c r="R147" s="16">
        <f t="shared" si="21"/>
        <v>180</v>
      </c>
      <c r="S147" s="16">
        <f t="shared" si="22"/>
        <v>324</v>
      </c>
      <c r="T147" s="16">
        <f t="shared" si="23"/>
        <v>720</v>
      </c>
      <c r="U147" s="16"/>
    </row>
    <row r="148" ht="26" customHeight="true" spans="1:21">
      <c r="A148" s="16">
        <v>143</v>
      </c>
      <c r="B148" s="16" t="s">
        <v>19</v>
      </c>
      <c r="C148" s="16" t="s">
        <v>168</v>
      </c>
      <c r="D148" s="16">
        <v>45016</v>
      </c>
      <c r="E148" s="16" t="s">
        <v>78</v>
      </c>
      <c r="F148" s="16"/>
      <c r="G148" s="16">
        <v>370</v>
      </c>
      <c r="H148" s="16">
        <f t="shared" si="24"/>
        <v>4440</v>
      </c>
      <c r="I148" s="16"/>
      <c r="J148" s="16">
        <f t="shared" si="25"/>
        <v>1332</v>
      </c>
      <c r="K148" s="16">
        <f t="shared" si="26"/>
        <v>1110</v>
      </c>
      <c r="L148" s="16">
        <f t="shared" si="27"/>
        <v>1998</v>
      </c>
      <c r="M148" s="16">
        <f t="shared" si="28"/>
        <v>4440</v>
      </c>
      <c r="N148" s="16"/>
      <c r="O148" s="16"/>
      <c r="P148" s="16"/>
      <c r="Q148" s="16">
        <f t="shared" si="20"/>
        <v>1332</v>
      </c>
      <c r="R148" s="16">
        <f t="shared" si="21"/>
        <v>1110</v>
      </c>
      <c r="S148" s="16">
        <f t="shared" si="22"/>
        <v>1998</v>
      </c>
      <c r="T148" s="16">
        <f t="shared" si="23"/>
        <v>4440</v>
      </c>
      <c r="U148" s="16"/>
    </row>
    <row r="149" ht="26" customHeight="true" spans="1:21">
      <c r="A149" s="16">
        <v>144</v>
      </c>
      <c r="B149" s="16" t="s">
        <v>19</v>
      </c>
      <c r="C149" s="16" t="s">
        <v>169</v>
      </c>
      <c r="D149" s="16">
        <v>45016</v>
      </c>
      <c r="E149" s="16" t="s">
        <v>78</v>
      </c>
      <c r="F149" s="16"/>
      <c r="G149" s="16">
        <v>160</v>
      </c>
      <c r="H149" s="16">
        <f t="shared" si="24"/>
        <v>1920</v>
      </c>
      <c r="I149" s="16"/>
      <c r="J149" s="16">
        <f t="shared" si="25"/>
        <v>576</v>
      </c>
      <c r="K149" s="16">
        <f t="shared" si="26"/>
        <v>480</v>
      </c>
      <c r="L149" s="16">
        <f t="shared" si="27"/>
        <v>864</v>
      </c>
      <c r="M149" s="16">
        <f t="shared" si="28"/>
        <v>1920</v>
      </c>
      <c r="N149" s="16"/>
      <c r="O149" s="16"/>
      <c r="P149" s="16"/>
      <c r="Q149" s="16">
        <f t="shared" si="20"/>
        <v>576</v>
      </c>
      <c r="R149" s="16">
        <f t="shared" si="21"/>
        <v>480</v>
      </c>
      <c r="S149" s="16">
        <f t="shared" si="22"/>
        <v>864</v>
      </c>
      <c r="T149" s="16">
        <f t="shared" si="23"/>
        <v>1920</v>
      </c>
      <c r="U149" s="16"/>
    </row>
    <row r="150" ht="26" customHeight="true" spans="1:21">
      <c r="A150" s="16">
        <v>145</v>
      </c>
      <c r="B150" s="16" t="s">
        <v>19</v>
      </c>
      <c r="C150" s="16" t="s">
        <v>170</v>
      </c>
      <c r="D150" s="16">
        <v>45016</v>
      </c>
      <c r="E150" s="16" t="s">
        <v>78</v>
      </c>
      <c r="F150" s="16"/>
      <c r="G150" s="16">
        <v>250</v>
      </c>
      <c r="H150" s="16">
        <f t="shared" si="24"/>
        <v>3000</v>
      </c>
      <c r="I150" s="16"/>
      <c r="J150" s="16">
        <f t="shared" si="25"/>
        <v>900</v>
      </c>
      <c r="K150" s="16">
        <f t="shared" si="26"/>
        <v>750</v>
      </c>
      <c r="L150" s="16">
        <f t="shared" si="27"/>
        <v>1350</v>
      </c>
      <c r="M150" s="16">
        <f t="shared" si="28"/>
        <v>3000</v>
      </c>
      <c r="N150" s="16"/>
      <c r="O150" s="16"/>
      <c r="P150" s="16"/>
      <c r="Q150" s="16">
        <f t="shared" si="20"/>
        <v>900</v>
      </c>
      <c r="R150" s="16">
        <f t="shared" si="21"/>
        <v>750</v>
      </c>
      <c r="S150" s="16">
        <f t="shared" si="22"/>
        <v>1350</v>
      </c>
      <c r="T150" s="16">
        <f t="shared" si="23"/>
        <v>3000</v>
      </c>
      <c r="U150" s="16"/>
    </row>
    <row r="151" ht="26" customHeight="true" spans="1:21">
      <c r="A151" s="16">
        <v>146</v>
      </c>
      <c r="B151" s="16" t="s">
        <v>19</v>
      </c>
      <c r="C151" s="16" t="s">
        <v>170</v>
      </c>
      <c r="D151" s="16">
        <v>45016</v>
      </c>
      <c r="E151" s="16" t="s">
        <v>78</v>
      </c>
      <c r="F151" s="16"/>
      <c r="G151" s="16">
        <v>300</v>
      </c>
      <c r="H151" s="16">
        <f t="shared" si="24"/>
        <v>3600</v>
      </c>
      <c r="I151" s="16"/>
      <c r="J151" s="16">
        <f t="shared" si="25"/>
        <v>1080</v>
      </c>
      <c r="K151" s="16">
        <f t="shared" si="26"/>
        <v>900</v>
      </c>
      <c r="L151" s="16">
        <f t="shared" si="27"/>
        <v>1620</v>
      </c>
      <c r="M151" s="16">
        <f t="shared" si="28"/>
        <v>3600</v>
      </c>
      <c r="N151" s="16"/>
      <c r="O151" s="16"/>
      <c r="P151" s="16"/>
      <c r="Q151" s="16">
        <f t="shared" si="20"/>
        <v>1080</v>
      </c>
      <c r="R151" s="16">
        <f t="shared" si="21"/>
        <v>900</v>
      </c>
      <c r="S151" s="16">
        <f t="shared" si="22"/>
        <v>1620</v>
      </c>
      <c r="T151" s="16">
        <f t="shared" si="23"/>
        <v>3600</v>
      </c>
      <c r="U151" s="16"/>
    </row>
    <row r="152" ht="26" customHeight="true" spans="1:21">
      <c r="A152" s="16">
        <v>147</v>
      </c>
      <c r="B152" s="16" t="s">
        <v>19</v>
      </c>
      <c r="C152" s="16" t="s">
        <v>171</v>
      </c>
      <c r="D152" s="16">
        <v>45016</v>
      </c>
      <c r="E152" s="16" t="s">
        <v>78</v>
      </c>
      <c r="F152" s="16"/>
      <c r="G152" s="16">
        <v>50</v>
      </c>
      <c r="H152" s="16">
        <f t="shared" si="24"/>
        <v>600</v>
      </c>
      <c r="I152" s="16"/>
      <c r="J152" s="16">
        <f t="shared" si="25"/>
        <v>180</v>
      </c>
      <c r="K152" s="16">
        <f t="shared" si="26"/>
        <v>150</v>
      </c>
      <c r="L152" s="16">
        <f t="shared" si="27"/>
        <v>270</v>
      </c>
      <c r="M152" s="16">
        <f t="shared" si="28"/>
        <v>600</v>
      </c>
      <c r="N152" s="16"/>
      <c r="O152" s="16"/>
      <c r="P152" s="16"/>
      <c r="Q152" s="16">
        <f t="shared" si="20"/>
        <v>180</v>
      </c>
      <c r="R152" s="16">
        <f t="shared" si="21"/>
        <v>150</v>
      </c>
      <c r="S152" s="16">
        <f t="shared" si="22"/>
        <v>270</v>
      </c>
      <c r="T152" s="16">
        <f t="shared" si="23"/>
        <v>600</v>
      </c>
      <c r="U152" s="16"/>
    </row>
    <row r="153" ht="26" customHeight="true" spans="1:21">
      <c r="A153" s="16">
        <v>148</v>
      </c>
      <c r="B153" s="16" t="s">
        <v>19</v>
      </c>
      <c r="C153" s="16" t="s">
        <v>171</v>
      </c>
      <c r="D153" s="16">
        <v>45016</v>
      </c>
      <c r="E153" s="16" t="s">
        <v>78</v>
      </c>
      <c r="F153" s="16"/>
      <c r="G153" s="16">
        <v>150</v>
      </c>
      <c r="H153" s="16">
        <f t="shared" si="24"/>
        <v>1800</v>
      </c>
      <c r="I153" s="16"/>
      <c r="J153" s="16">
        <f t="shared" si="25"/>
        <v>540</v>
      </c>
      <c r="K153" s="16">
        <f t="shared" si="26"/>
        <v>450</v>
      </c>
      <c r="L153" s="16">
        <f t="shared" si="27"/>
        <v>810</v>
      </c>
      <c r="M153" s="16">
        <f t="shared" si="28"/>
        <v>1800</v>
      </c>
      <c r="N153" s="16"/>
      <c r="O153" s="16"/>
      <c r="P153" s="16"/>
      <c r="Q153" s="16">
        <f t="shared" si="20"/>
        <v>540</v>
      </c>
      <c r="R153" s="16">
        <f t="shared" si="21"/>
        <v>450</v>
      </c>
      <c r="S153" s="16">
        <f t="shared" si="22"/>
        <v>810</v>
      </c>
      <c r="T153" s="16">
        <f t="shared" si="23"/>
        <v>1800</v>
      </c>
      <c r="U153" s="16"/>
    </row>
    <row r="154" ht="26" customHeight="true" spans="1:21">
      <c r="A154" s="16">
        <v>149</v>
      </c>
      <c r="B154" s="16" t="s">
        <v>19</v>
      </c>
      <c r="C154" s="16" t="s">
        <v>171</v>
      </c>
      <c r="D154" s="16">
        <v>45016</v>
      </c>
      <c r="E154" s="16" t="s">
        <v>78</v>
      </c>
      <c r="F154" s="16"/>
      <c r="G154" s="16">
        <v>700</v>
      </c>
      <c r="H154" s="16">
        <f t="shared" si="24"/>
        <v>8400</v>
      </c>
      <c r="I154" s="16"/>
      <c r="J154" s="16">
        <f t="shared" si="25"/>
        <v>2520</v>
      </c>
      <c r="K154" s="16">
        <f t="shared" si="26"/>
        <v>2100</v>
      </c>
      <c r="L154" s="16">
        <f t="shared" si="27"/>
        <v>3780</v>
      </c>
      <c r="M154" s="16">
        <f t="shared" si="28"/>
        <v>8400</v>
      </c>
      <c r="N154" s="16"/>
      <c r="O154" s="16"/>
      <c r="P154" s="16"/>
      <c r="Q154" s="16">
        <f t="shared" si="20"/>
        <v>2520</v>
      </c>
      <c r="R154" s="16">
        <f t="shared" si="21"/>
        <v>2100</v>
      </c>
      <c r="S154" s="16">
        <f t="shared" si="22"/>
        <v>3780</v>
      </c>
      <c r="T154" s="16">
        <f t="shared" si="23"/>
        <v>8400</v>
      </c>
      <c r="U154" s="16"/>
    </row>
    <row r="155" ht="26" customHeight="true" spans="1:21">
      <c r="A155" s="16">
        <v>150</v>
      </c>
      <c r="B155" s="16" t="s">
        <v>19</v>
      </c>
      <c r="C155" s="16" t="s">
        <v>172</v>
      </c>
      <c r="D155" s="16">
        <v>45016</v>
      </c>
      <c r="E155" s="16" t="s">
        <v>78</v>
      </c>
      <c r="F155" s="16"/>
      <c r="G155" s="16">
        <v>200</v>
      </c>
      <c r="H155" s="16">
        <f t="shared" si="24"/>
        <v>2400</v>
      </c>
      <c r="I155" s="16"/>
      <c r="J155" s="16">
        <f t="shared" si="25"/>
        <v>720</v>
      </c>
      <c r="K155" s="16">
        <f t="shared" si="26"/>
        <v>600</v>
      </c>
      <c r="L155" s="16">
        <f t="shared" si="27"/>
        <v>1080</v>
      </c>
      <c r="M155" s="16">
        <f t="shared" si="28"/>
        <v>2400</v>
      </c>
      <c r="N155" s="16"/>
      <c r="O155" s="16"/>
      <c r="P155" s="16"/>
      <c r="Q155" s="16">
        <f t="shared" si="20"/>
        <v>720</v>
      </c>
      <c r="R155" s="16">
        <f t="shared" si="21"/>
        <v>600</v>
      </c>
      <c r="S155" s="16">
        <f t="shared" si="22"/>
        <v>1080</v>
      </c>
      <c r="T155" s="16">
        <f t="shared" si="23"/>
        <v>2400</v>
      </c>
      <c r="U155" s="16"/>
    </row>
    <row r="156" ht="26" customHeight="true" spans="1:21">
      <c r="A156" s="16">
        <v>151</v>
      </c>
      <c r="B156" s="16" t="s">
        <v>19</v>
      </c>
      <c r="C156" s="16" t="s">
        <v>173</v>
      </c>
      <c r="D156" s="16">
        <v>45016</v>
      </c>
      <c r="E156" s="16" t="s">
        <v>78</v>
      </c>
      <c r="F156" s="16"/>
      <c r="G156" s="16">
        <v>280</v>
      </c>
      <c r="H156" s="16">
        <f t="shared" si="24"/>
        <v>3360</v>
      </c>
      <c r="I156" s="16"/>
      <c r="J156" s="16">
        <f t="shared" si="25"/>
        <v>1008</v>
      </c>
      <c r="K156" s="16">
        <f t="shared" si="26"/>
        <v>840</v>
      </c>
      <c r="L156" s="16">
        <f t="shared" si="27"/>
        <v>1512</v>
      </c>
      <c r="M156" s="16">
        <f t="shared" si="28"/>
        <v>3360</v>
      </c>
      <c r="N156" s="16"/>
      <c r="O156" s="16"/>
      <c r="P156" s="16"/>
      <c r="Q156" s="16">
        <f t="shared" si="20"/>
        <v>1008</v>
      </c>
      <c r="R156" s="16">
        <f t="shared" si="21"/>
        <v>840</v>
      </c>
      <c r="S156" s="16">
        <f t="shared" si="22"/>
        <v>1512</v>
      </c>
      <c r="T156" s="16">
        <f t="shared" si="23"/>
        <v>3360</v>
      </c>
      <c r="U156" s="16"/>
    </row>
    <row r="157" ht="26" customHeight="true" spans="1:21">
      <c r="A157" s="16">
        <v>152</v>
      </c>
      <c r="B157" s="16" t="s">
        <v>19</v>
      </c>
      <c r="C157" s="16" t="s">
        <v>169</v>
      </c>
      <c r="D157" s="16">
        <v>45016</v>
      </c>
      <c r="E157" s="16" t="s">
        <v>78</v>
      </c>
      <c r="F157" s="16"/>
      <c r="G157" s="16">
        <f>310-10</f>
        <v>300</v>
      </c>
      <c r="H157" s="16">
        <f>310*12</f>
        <v>3720</v>
      </c>
      <c r="I157" s="16"/>
      <c r="J157" s="16">
        <f t="shared" si="25"/>
        <v>1116</v>
      </c>
      <c r="K157" s="16">
        <f t="shared" si="26"/>
        <v>930</v>
      </c>
      <c r="L157" s="16">
        <f t="shared" si="27"/>
        <v>1674</v>
      </c>
      <c r="M157" s="16">
        <f t="shared" si="28"/>
        <v>3720</v>
      </c>
      <c r="N157" s="16">
        <v>36</v>
      </c>
      <c r="O157" s="16">
        <v>30</v>
      </c>
      <c r="P157" s="16">
        <v>54</v>
      </c>
      <c r="Q157" s="16">
        <f t="shared" si="20"/>
        <v>1080</v>
      </c>
      <c r="R157" s="16">
        <f t="shared" si="21"/>
        <v>900</v>
      </c>
      <c r="S157" s="16">
        <f t="shared" si="22"/>
        <v>1620</v>
      </c>
      <c r="T157" s="16">
        <f t="shared" si="23"/>
        <v>3600</v>
      </c>
      <c r="U157" s="16"/>
    </row>
    <row r="158" ht="26" customHeight="true" spans="1:21">
      <c r="A158" s="16">
        <v>153</v>
      </c>
      <c r="B158" s="16" t="s">
        <v>19</v>
      </c>
      <c r="C158" s="16" t="s">
        <v>174</v>
      </c>
      <c r="D158" s="16">
        <v>45016</v>
      </c>
      <c r="E158" s="16" t="s">
        <v>78</v>
      </c>
      <c r="F158" s="16"/>
      <c r="G158" s="16">
        <v>270</v>
      </c>
      <c r="H158" s="16">
        <f t="shared" si="24"/>
        <v>3240</v>
      </c>
      <c r="I158" s="16"/>
      <c r="J158" s="16">
        <f t="shared" si="25"/>
        <v>972</v>
      </c>
      <c r="K158" s="16">
        <f t="shared" si="26"/>
        <v>810</v>
      </c>
      <c r="L158" s="16">
        <f t="shared" si="27"/>
        <v>1458</v>
      </c>
      <c r="M158" s="16">
        <f t="shared" si="28"/>
        <v>3240</v>
      </c>
      <c r="N158" s="16"/>
      <c r="O158" s="16"/>
      <c r="P158" s="16"/>
      <c r="Q158" s="16">
        <f t="shared" si="20"/>
        <v>972</v>
      </c>
      <c r="R158" s="16">
        <f t="shared" si="21"/>
        <v>810</v>
      </c>
      <c r="S158" s="16">
        <f t="shared" si="22"/>
        <v>1458</v>
      </c>
      <c r="T158" s="16">
        <f t="shared" si="23"/>
        <v>3240</v>
      </c>
      <c r="U158" s="16"/>
    </row>
    <row r="159" ht="26" customHeight="true" spans="1:21">
      <c r="A159" s="16">
        <v>154</v>
      </c>
      <c r="B159" s="16" t="s">
        <v>19</v>
      </c>
      <c r="C159" s="16" t="s">
        <v>174</v>
      </c>
      <c r="D159" s="16">
        <v>45016</v>
      </c>
      <c r="E159" s="16" t="s">
        <v>78</v>
      </c>
      <c r="F159" s="16"/>
      <c r="G159" s="16">
        <v>46</v>
      </c>
      <c r="H159" s="16">
        <f t="shared" si="24"/>
        <v>552</v>
      </c>
      <c r="I159" s="16"/>
      <c r="J159" s="16">
        <f t="shared" si="25"/>
        <v>165.6</v>
      </c>
      <c r="K159" s="16">
        <f t="shared" si="26"/>
        <v>138</v>
      </c>
      <c r="L159" s="16">
        <f t="shared" si="27"/>
        <v>248.4</v>
      </c>
      <c r="M159" s="16">
        <f t="shared" si="28"/>
        <v>552</v>
      </c>
      <c r="N159" s="16"/>
      <c r="O159" s="16"/>
      <c r="P159" s="16"/>
      <c r="Q159" s="16">
        <f t="shared" si="20"/>
        <v>165.6</v>
      </c>
      <c r="R159" s="16">
        <f t="shared" si="21"/>
        <v>138</v>
      </c>
      <c r="S159" s="16">
        <f t="shared" si="22"/>
        <v>248.4</v>
      </c>
      <c r="T159" s="16">
        <f t="shared" si="23"/>
        <v>552</v>
      </c>
      <c r="U159" s="16"/>
    </row>
    <row r="160" ht="26" customHeight="true" spans="1:21">
      <c r="A160" s="16">
        <v>155</v>
      </c>
      <c r="B160" s="16" t="s">
        <v>19</v>
      </c>
      <c r="C160" s="16" t="s">
        <v>175</v>
      </c>
      <c r="D160" s="16">
        <v>45016</v>
      </c>
      <c r="E160" s="16" t="s">
        <v>78</v>
      </c>
      <c r="F160" s="16"/>
      <c r="G160" s="16">
        <v>370</v>
      </c>
      <c r="H160" s="16">
        <f t="shared" si="24"/>
        <v>4440</v>
      </c>
      <c r="I160" s="16"/>
      <c r="J160" s="16">
        <f t="shared" si="25"/>
        <v>1332</v>
      </c>
      <c r="K160" s="16">
        <f t="shared" si="26"/>
        <v>1110</v>
      </c>
      <c r="L160" s="16">
        <f t="shared" si="27"/>
        <v>1998</v>
      </c>
      <c r="M160" s="16">
        <f t="shared" si="28"/>
        <v>4440</v>
      </c>
      <c r="N160" s="16"/>
      <c r="O160" s="16"/>
      <c r="P160" s="16"/>
      <c r="Q160" s="16">
        <f t="shared" si="20"/>
        <v>1332</v>
      </c>
      <c r="R160" s="16">
        <f t="shared" si="21"/>
        <v>1110</v>
      </c>
      <c r="S160" s="16">
        <f t="shared" si="22"/>
        <v>1998</v>
      </c>
      <c r="T160" s="16">
        <f t="shared" si="23"/>
        <v>4440</v>
      </c>
      <c r="U160" s="16"/>
    </row>
    <row r="161" ht="26" customHeight="true" spans="1:21">
      <c r="A161" s="16">
        <v>156</v>
      </c>
      <c r="B161" s="16" t="s">
        <v>19</v>
      </c>
      <c r="C161" s="16" t="s">
        <v>175</v>
      </c>
      <c r="D161" s="16">
        <v>45016</v>
      </c>
      <c r="E161" s="16" t="s">
        <v>78</v>
      </c>
      <c r="F161" s="16"/>
      <c r="G161" s="16">
        <f>300-100</f>
        <v>200</v>
      </c>
      <c r="H161" s="16">
        <f>300*12</f>
        <v>3600</v>
      </c>
      <c r="I161" s="16"/>
      <c r="J161" s="16">
        <f t="shared" si="25"/>
        <v>1080</v>
      </c>
      <c r="K161" s="16">
        <f t="shared" si="26"/>
        <v>900</v>
      </c>
      <c r="L161" s="16">
        <f t="shared" si="27"/>
        <v>1620</v>
      </c>
      <c r="M161" s="16">
        <f t="shared" si="28"/>
        <v>3600</v>
      </c>
      <c r="N161" s="16">
        <v>360</v>
      </c>
      <c r="O161" s="16">
        <v>300</v>
      </c>
      <c r="P161" s="16">
        <v>540</v>
      </c>
      <c r="Q161" s="16">
        <f t="shared" si="20"/>
        <v>720</v>
      </c>
      <c r="R161" s="16">
        <f t="shared" si="21"/>
        <v>600</v>
      </c>
      <c r="S161" s="16">
        <f t="shared" si="22"/>
        <v>1080</v>
      </c>
      <c r="T161" s="16">
        <f t="shared" si="23"/>
        <v>2400</v>
      </c>
      <c r="U161" s="16"/>
    </row>
    <row r="162" ht="26" customHeight="true" spans="1:21">
      <c r="A162" s="16">
        <v>157</v>
      </c>
      <c r="B162" s="16" t="s">
        <v>19</v>
      </c>
      <c r="C162" s="16" t="s">
        <v>176</v>
      </c>
      <c r="D162" s="16">
        <v>45016</v>
      </c>
      <c r="E162" s="16" t="s">
        <v>78</v>
      </c>
      <c r="F162" s="16"/>
      <c r="G162" s="16">
        <v>280</v>
      </c>
      <c r="H162" s="16">
        <f t="shared" si="24"/>
        <v>3360</v>
      </c>
      <c r="I162" s="16"/>
      <c r="J162" s="16">
        <f t="shared" si="25"/>
        <v>1008</v>
      </c>
      <c r="K162" s="16">
        <f t="shared" si="26"/>
        <v>840</v>
      </c>
      <c r="L162" s="16">
        <f t="shared" si="27"/>
        <v>1512</v>
      </c>
      <c r="M162" s="16">
        <f t="shared" si="28"/>
        <v>3360</v>
      </c>
      <c r="N162" s="16"/>
      <c r="O162" s="16"/>
      <c r="P162" s="16"/>
      <c r="Q162" s="16">
        <f t="shared" si="20"/>
        <v>1008</v>
      </c>
      <c r="R162" s="16">
        <f t="shared" si="21"/>
        <v>840</v>
      </c>
      <c r="S162" s="16">
        <f t="shared" si="22"/>
        <v>1512</v>
      </c>
      <c r="T162" s="16">
        <f t="shared" si="23"/>
        <v>3360</v>
      </c>
      <c r="U162" s="16"/>
    </row>
    <row r="163" ht="26" customHeight="true" spans="1:21">
      <c r="A163" s="16">
        <v>158</v>
      </c>
      <c r="B163" s="16" t="s">
        <v>19</v>
      </c>
      <c r="C163" s="16" t="s">
        <v>177</v>
      </c>
      <c r="D163" s="16">
        <v>45016</v>
      </c>
      <c r="E163" s="16" t="s">
        <v>78</v>
      </c>
      <c r="F163" s="16"/>
      <c r="G163" s="16">
        <v>200</v>
      </c>
      <c r="H163" s="16">
        <f t="shared" si="24"/>
        <v>2400</v>
      </c>
      <c r="I163" s="16"/>
      <c r="J163" s="16">
        <f t="shared" si="25"/>
        <v>720</v>
      </c>
      <c r="K163" s="16">
        <f t="shared" si="26"/>
        <v>600</v>
      </c>
      <c r="L163" s="16">
        <f t="shared" si="27"/>
        <v>1080</v>
      </c>
      <c r="M163" s="16">
        <f t="shared" si="28"/>
        <v>2400</v>
      </c>
      <c r="N163" s="16"/>
      <c r="O163" s="16"/>
      <c r="P163" s="16"/>
      <c r="Q163" s="16">
        <f t="shared" si="20"/>
        <v>720</v>
      </c>
      <c r="R163" s="16">
        <f t="shared" si="21"/>
        <v>600</v>
      </c>
      <c r="S163" s="16">
        <f t="shared" si="22"/>
        <v>1080</v>
      </c>
      <c r="T163" s="16">
        <f t="shared" si="23"/>
        <v>2400</v>
      </c>
      <c r="U163" s="16"/>
    </row>
    <row r="164" ht="26" customHeight="true" spans="1:21">
      <c r="A164" s="16">
        <v>159</v>
      </c>
      <c r="B164" s="16" t="s">
        <v>19</v>
      </c>
      <c r="C164" s="16" t="s">
        <v>178</v>
      </c>
      <c r="D164" s="16">
        <v>45016</v>
      </c>
      <c r="E164" s="16" t="s">
        <v>78</v>
      </c>
      <c r="F164" s="16"/>
      <c r="G164" s="16">
        <v>198</v>
      </c>
      <c r="H164" s="16">
        <f t="shared" si="24"/>
        <v>2376</v>
      </c>
      <c r="I164" s="16"/>
      <c r="J164" s="16">
        <f t="shared" si="25"/>
        <v>712.8</v>
      </c>
      <c r="K164" s="16">
        <f t="shared" si="26"/>
        <v>594</v>
      </c>
      <c r="L164" s="16">
        <f t="shared" si="27"/>
        <v>1069.2</v>
      </c>
      <c r="M164" s="16">
        <f t="shared" si="28"/>
        <v>2376</v>
      </c>
      <c r="N164" s="16"/>
      <c r="O164" s="16"/>
      <c r="P164" s="16"/>
      <c r="Q164" s="16">
        <f t="shared" si="20"/>
        <v>712.8</v>
      </c>
      <c r="R164" s="16">
        <f t="shared" si="21"/>
        <v>594</v>
      </c>
      <c r="S164" s="16">
        <f t="shared" si="22"/>
        <v>1069.2</v>
      </c>
      <c r="T164" s="16">
        <f t="shared" si="23"/>
        <v>2376</v>
      </c>
      <c r="U164" s="16"/>
    </row>
    <row r="165" ht="26" customHeight="true" spans="1:21">
      <c r="A165" s="16">
        <v>160</v>
      </c>
      <c r="B165" s="16" t="s">
        <v>19</v>
      </c>
      <c r="C165" s="16" t="s">
        <v>179</v>
      </c>
      <c r="D165" s="16">
        <v>45016</v>
      </c>
      <c r="E165" s="16" t="s">
        <v>78</v>
      </c>
      <c r="F165" s="16"/>
      <c r="G165" s="16">
        <v>450</v>
      </c>
      <c r="H165" s="16">
        <f t="shared" si="24"/>
        <v>5400</v>
      </c>
      <c r="I165" s="16"/>
      <c r="J165" s="16">
        <f t="shared" si="25"/>
        <v>1620</v>
      </c>
      <c r="K165" s="16">
        <f t="shared" si="26"/>
        <v>1350</v>
      </c>
      <c r="L165" s="16">
        <f t="shared" si="27"/>
        <v>2430</v>
      </c>
      <c r="M165" s="16">
        <f t="shared" si="28"/>
        <v>5400</v>
      </c>
      <c r="N165" s="16"/>
      <c r="O165" s="16"/>
      <c r="P165" s="16"/>
      <c r="Q165" s="16">
        <f t="shared" si="20"/>
        <v>1620</v>
      </c>
      <c r="R165" s="16">
        <f t="shared" si="21"/>
        <v>1350</v>
      </c>
      <c r="S165" s="16">
        <f t="shared" si="22"/>
        <v>2430</v>
      </c>
      <c r="T165" s="16">
        <f t="shared" si="23"/>
        <v>5400</v>
      </c>
      <c r="U165" s="16"/>
    </row>
    <row r="166" ht="26" customHeight="true" spans="1:21">
      <c r="A166" s="16">
        <v>161</v>
      </c>
      <c r="B166" s="16" t="s">
        <v>19</v>
      </c>
      <c r="C166" s="16" t="s">
        <v>180</v>
      </c>
      <c r="D166" s="16">
        <v>45016</v>
      </c>
      <c r="E166" s="16" t="s">
        <v>78</v>
      </c>
      <c r="F166" s="16"/>
      <c r="G166" s="16">
        <v>550</v>
      </c>
      <c r="H166" s="16">
        <f t="shared" si="24"/>
        <v>6600</v>
      </c>
      <c r="I166" s="16"/>
      <c r="J166" s="16">
        <f t="shared" si="25"/>
        <v>1980</v>
      </c>
      <c r="K166" s="16">
        <f t="shared" si="26"/>
        <v>1650</v>
      </c>
      <c r="L166" s="16">
        <f t="shared" si="27"/>
        <v>2970</v>
      </c>
      <c r="M166" s="16">
        <f t="shared" si="28"/>
        <v>6600</v>
      </c>
      <c r="N166" s="16"/>
      <c r="O166" s="16"/>
      <c r="P166" s="16"/>
      <c r="Q166" s="16">
        <f t="shared" si="20"/>
        <v>1980</v>
      </c>
      <c r="R166" s="16">
        <f t="shared" si="21"/>
        <v>1650</v>
      </c>
      <c r="S166" s="16">
        <f t="shared" si="22"/>
        <v>2970</v>
      </c>
      <c r="T166" s="16">
        <f t="shared" si="23"/>
        <v>6600</v>
      </c>
      <c r="U166" s="16"/>
    </row>
    <row r="167" ht="26" customHeight="true" spans="1:21">
      <c r="A167" s="16">
        <v>162</v>
      </c>
      <c r="B167" s="16" t="s">
        <v>19</v>
      </c>
      <c r="C167" s="16" t="s">
        <v>180</v>
      </c>
      <c r="D167" s="16">
        <v>45016</v>
      </c>
      <c r="E167" s="16" t="s">
        <v>78</v>
      </c>
      <c r="F167" s="16"/>
      <c r="G167" s="16">
        <v>250</v>
      </c>
      <c r="H167" s="16">
        <f t="shared" si="24"/>
        <v>3000</v>
      </c>
      <c r="I167" s="16"/>
      <c r="J167" s="16">
        <f t="shared" si="25"/>
        <v>900</v>
      </c>
      <c r="K167" s="16">
        <f t="shared" si="26"/>
        <v>750</v>
      </c>
      <c r="L167" s="16">
        <f t="shared" si="27"/>
        <v>1350</v>
      </c>
      <c r="M167" s="16">
        <f t="shared" si="28"/>
        <v>3000</v>
      </c>
      <c r="N167" s="16"/>
      <c r="O167" s="16"/>
      <c r="P167" s="16"/>
      <c r="Q167" s="16">
        <f t="shared" si="20"/>
        <v>900</v>
      </c>
      <c r="R167" s="16">
        <f t="shared" si="21"/>
        <v>750</v>
      </c>
      <c r="S167" s="16">
        <f t="shared" si="22"/>
        <v>1350</v>
      </c>
      <c r="T167" s="16">
        <f t="shared" si="23"/>
        <v>3000</v>
      </c>
      <c r="U167" s="16"/>
    </row>
    <row r="168" ht="26" customHeight="true" spans="1:21">
      <c r="A168" s="16">
        <v>163</v>
      </c>
      <c r="B168" s="16" t="s">
        <v>19</v>
      </c>
      <c r="C168" s="16" t="s">
        <v>181</v>
      </c>
      <c r="D168" s="16">
        <v>45016</v>
      </c>
      <c r="E168" s="16" t="s">
        <v>78</v>
      </c>
      <c r="F168" s="16"/>
      <c r="G168" s="16">
        <v>800</v>
      </c>
      <c r="H168" s="16">
        <f t="shared" si="24"/>
        <v>9600</v>
      </c>
      <c r="I168" s="16"/>
      <c r="J168" s="16">
        <f t="shared" si="25"/>
        <v>2880</v>
      </c>
      <c r="K168" s="16">
        <f t="shared" si="26"/>
        <v>2400</v>
      </c>
      <c r="L168" s="16">
        <f t="shared" si="27"/>
        <v>4320</v>
      </c>
      <c r="M168" s="16">
        <f t="shared" si="28"/>
        <v>9600</v>
      </c>
      <c r="N168" s="16"/>
      <c r="O168" s="16"/>
      <c r="P168" s="16"/>
      <c r="Q168" s="16">
        <f t="shared" si="20"/>
        <v>2880</v>
      </c>
      <c r="R168" s="16">
        <f t="shared" si="21"/>
        <v>2400</v>
      </c>
      <c r="S168" s="16">
        <f t="shared" si="22"/>
        <v>4320</v>
      </c>
      <c r="T168" s="16">
        <f t="shared" si="23"/>
        <v>9600</v>
      </c>
      <c r="U168" s="16"/>
    </row>
    <row r="169" ht="26" customHeight="true" spans="1:21">
      <c r="A169" s="16">
        <v>164</v>
      </c>
      <c r="B169" s="16" t="s">
        <v>19</v>
      </c>
      <c r="C169" s="16" t="s">
        <v>182</v>
      </c>
      <c r="D169" s="16">
        <v>45016</v>
      </c>
      <c r="E169" s="16" t="s">
        <v>78</v>
      </c>
      <c r="F169" s="16"/>
      <c r="G169" s="16">
        <v>1150</v>
      </c>
      <c r="H169" s="16">
        <f t="shared" si="24"/>
        <v>13800</v>
      </c>
      <c r="I169" s="16"/>
      <c r="J169" s="16">
        <f t="shared" si="25"/>
        <v>4140</v>
      </c>
      <c r="K169" s="16">
        <f t="shared" si="26"/>
        <v>3450</v>
      </c>
      <c r="L169" s="16">
        <f t="shared" si="27"/>
        <v>6210</v>
      </c>
      <c r="M169" s="16">
        <f t="shared" si="28"/>
        <v>13800</v>
      </c>
      <c r="N169" s="16"/>
      <c r="O169" s="16"/>
      <c r="P169" s="16"/>
      <c r="Q169" s="16">
        <f t="shared" si="20"/>
        <v>4140</v>
      </c>
      <c r="R169" s="16">
        <f t="shared" si="21"/>
        <v>3450</v>
      </c>
      <c r="S169" s="16">
        <f t="shared" si="22"/>
        <v>6210</v>
      </c>
      <c r="T169" s="16">
        <f t="shared" si="23"/>
        <v>13800</v>
      </c>
      <c r="U169" s="16"/>
    </row>
    <row r="170" ht="26" customHeight="true" spans="1:21">
      <c r="A170" s="16">
        <v>165</v>
      </c>
      <c r="B170" s="16" t="s">
        <v>19</v>
      </c>
      <c r="C170" s="16" t="s">
        <v>183</v>
      </c>
      <c r="D170" s="16">
        <v>45016</v>
      </c>
      <c r="E170" s="16" t="s">
        <v>78</v>
      </c>
      <c r="F170" s="16"/>
      <c r="G170" s="16">
        <v>100</v>
      </c>
      <c r="H170" s="16">
        <f t="shared" si="24"/>
        <v>1200</v>
      </c>
      <c r="I170" s="16"/>
      <c r="J170" s="16">
        <f t="shared" si="25"/>
        <v>360</v>
      </c>
      <c r="K170" s="16">
        <f t="shared" si="26"/>
        <v>300</v>
      </c>
      <c r="L170" s="16">
        <f t="shared" si="27"/>
        <v>540</v>
      </c>
      <c r="M170" s="16">
        <f t="shared" si="28"/>
        <v>1200</v>
      </c>
      <c r="N170" s="16"/>
      <c r="O170" s="16"/>
      <c r="P170" s="16"/>
      <c r="Q170" s="16">
        <f t="shared" si="20"/>
        <v>360</v>
      </c>
      <c r="R170" s="16">
        <f t="shared" si="21"/>
        <v>300</v>
      </c>
      <c r="S170" s="16">
        <f t="shared" si="22"/>
        <v>540</v>
      </c>
      <c r="T170" s="16">
        <f t="shared" si="23"/>
        <v>1200</v>
      </c>
      <c r="U170" s="16"/>
    </row>
    <row r="171" ht="26" customHeight="true" spans="1:21">
      <c r="A171" s="16">
        <v>166</v>
      </c>
      <c r="B171" s="16" t="s">
        <v>19</v>
      </c>
      <c r="C171" s="16" t="s">
        <v>183</v>
      </c>
      <c r="D171" s="16">
        <v>45016</v>
      </c>
      <c r="E171" s="16" t="s">
        <v>78</v>
      </c>
      <c r="F171" s="16"/>
      <c r="G171" s="16">
        <v>300</v>
      </c>
      <c r="H171" s="16">
        <f t="shared" si="24"/>
        <v>3600</v>
      </c>
      <c r="I171" s="16"/>
      <c r="J171" s="16">
        <f t="shared" si="25"/>
        <v>1080</v>
      </c>
      <c r="K171" s="16">
        <f t="shared" si="26"/>
        <v>900</v>
      </c>
      <c r="L171" s="16">
        <f t="shared" si="27"/>
        <v>1620</v>
      </c>
      <c r="M171" s="16">
        <f t="shared" si="28"/>
        <v>3600</v>
      </c>
      <c r="N171" s="16"/>
      <c r="O171" s="16"/>
      <c r="P171" s="16"/>
      <c r="Q171" s="16">
        <f t="shared" si="20"/>
        <v>1080</v>
      </c>
      <c r="R171" s="16">
        <f t="shared" si="21"/>
        <v>900</v>
      </c>
      <c r="S171" s="16">
        <f t="shared" si="22"/>
        <v>1620</v>
      </c>
      <c r="T171" s="16">
        <f t="shared" si="23"/>
        <v>3600</v>
      </c>
      <c r="U171" s="16"/>
    </row>
    <row r="172" ht="26" customHeight="true" spans="1:21">
      <c r="A172" s="16">
        <v>167</v>
      </c>
      <c r="B172" s="16" t="s">
        <v>19</v>
      </c>
      <c r="C172" s="16" t="s">
        <v>183</v>
      </c>
      <c r="D172" s="16">
        <v>45016</v>
      </c>
      <c r="E172" s="16" t="s">
        <v>78</v>
      </c>
      <c r="F172" s="16"/>
      <c r="G172" s="16">
        <v>150</v>
      </c>
      <c r="H172" s="16">
        <f t="shared" si="24"/>
        <v>1800</v>
      </c>
      <c r="I172" s="16"/>
      <c r="J172" s="16">
        <f t="shared" si="25"/>
        <v>540</v>
      </c>
      <c r="K172" s="16">
        <f t="shared" si="26"/>
        <v>450</v>
      </c>
      <c r="L172" s="16">
        <f t="shared" si="27"/>
        <v>810</v>
      </c>
      <c r="M172" s="16">
        <f t="shared" si="28"/>
        <v>1800</v>
      </c>
      <c r="N172" s="16"/>
      <c r="O172" s="16"/>
      <c r="P172" s="16"/>
      <c r="Q172" s="16">
        <f t="shared" si="20"/>
        <v>540</v>
      </c>
      <c r="R172" s="16">
        <f t="shared" si="21"/>
        <v>450</v>
      </c>
      <c r="S172" s="16">
        <f t="shared" si="22"/>
        <v>810</v>
      </c>
      <c r="T172" s="16">
        <f t="shared" si="23"/>
        <v>1800</v>
      </c>
      <c r="U172" s="16"/>
    </row>
    <row r="173" ht="26" customHeight="true" spans="1:21">
      <c r="A173" s="16">
        <v>168</v>
      </c>
      <c r="B173" s="16" t="s">
        <v>19</v>
      </c>
      <c r="C173" s="16" t="s">
        <v>184</v>
      </c>
      <c r="D173" s="16">
        <v>45016</v>
      </c>
      <c r="E173" s="16" t="s">
        <v>78</v>
      </c>
      <c r="F173" s="16"/>
      <c r="G173" s="16">
        <v>80</v>
      </c>
      <c r="H173" s="16">
        <f t="shared" si="24"/>
        <v>960</v>
      </c>
      <c r="I173" s="16"/>
      <c r="J173" s="16">
        <f t="shared" si="25"/>
        <v>288</v>
      </c>
      <c r="K173" s="16">
        <f t="shared" si="26"/>
        <v>240</v>
      </c>
      <c r="L173" s="16">
        <f t="shared" si="27"/>
        <v>432</v>
      </c>
      <c r="M173" s="16">
        <f t="shared" si="28"/>
        <v>960</v>
      </c>
      <c r="N173" s="16"/>
      <c r="O173" s="16"/>
      <c r="P173" s="16"/>
      <c r="Q173" s="16">
        <f t="shared" si="20"/>
        <v>288</v>
      </c>
      <c r="R173" s="16">
        <f t="shared" si="21"/>
        <v>240</v>
      </c>
      <c r="S173" s="16">
        <f t="shared" si="22"/>
        <v>432</v>
      </c>
      <c r="T173" s="16">
        <f t="shared" si="23"/>
        <v>960</v>
      </c>
      <c r="U173" s="16"/>
    </row>
    <row r="174" ht="26" customHeight="true" spans="1:21">
      <c r="A174" s="16">
        <v>169</v>
      </c>
      <c r="B174" s="16" t="s">
        <v>19</v>
      </c>
      <c r="C174" s="16" t="s">
        <v>185</v>
      </c>
      <c r="D174" s="16">
        <v>45016</v>
      </c>
      <c r="E174" s="16" t="s">
        <v>78</v>
      </c>
      <c r="F174" s="16"/>
      <c r="G174" s="16">
        <v>500</v>
      </c>
      <c r="H174" s="16">
        <f t="shared" si="24"/>
        <v>6000</v>
      </c>
      <c r="I174" s="16"/>
      <c r="J174" s="16">
        <f t="shared" si="25"/>
        <v>1800</v>
      </c>
      <c r="K174" s="16">
        <f t="shared" si="26"/>
        <v>1500</v>
      </c>
      <c r="L174" s="16">
        <f t="shared" si="27"/>
        <v>2700</v>
      </c>
      <c r="M174" s="16">
        <f t="shared" si="28"/>
        <v>6000</v>
      </c>
      <c r="N174" s="16"/>
      <c r="O174" s="16"/>
      <c r="P174" s="16"/>
      <c r="Q174" s="16">
        <f t="shared" si="20"/>
        <v>1800</v>
      </c>
      <c r="R174" s="16">
        <f t="shared" si="21"/>
        <v>1500</v>
      </c>
      <c r="S174" s="16">
        <f t="shared" si="22"/>
        <v>2700</v>
      </c>
      <c r="T174" s="16">
        <f t="shared" si="23"/>
        <v>6000</v>
      </c>
      <c r="U174" s="16"/>
    </row>
    <row r="175" ht="26" customHeight="true" spans="1:21">
      <c r="A175" s="16">
        <v>170</v>
      </c>
      <c r="B175" s="16" t="s">
        <v>19</v>
      </c>
      <c r="C175" s="16" t="s">
        <v>186</v>
      </c>
      <c r="D175" s="16">
        <v>45016</v>
      </c>
      <c r="E175" s="16" t="s">
        <v>78</v>
      </c>
      <c r="F175" s="16"/>
      <c r="G175" s="16">
        <v>330</v>
      </c>
      <c r="H175" s="16">
        <f t="shared" si="24"/>
        <v>3960</v>
      </c>
      <c r="I175" s="16"/>
      <c r="J175" s="16">
        <f t="shared" si="25"/>
        <v>1188</v>
      </c>
      <c r="K175" s="16">
        <f t="shared" si="26"/>
        <v>990</v>
      </c>
      <c r="L175" s="16">
        <f t="shared" si="27"/>
        <v>1782</v>
      </c>
      <c r="M175" s="16">
        <f t="shared" si="28"/>
        <v>3960</v>
      </c>
      <c r="N175" s="16"/>
      <c r="O175" s="16"/>
      <c r="P175" s="16"/>
      <c r="Q175" s="16">
        <f t="shared" si="20"/>
        <v>1188</v>
      </c>
      <c r="R175" s="16">
        <f t="shared" si="21"/>
        <v>990</v>
      </c>
      <c r="S175" s="16">
        <f t="shared" si="22"/>
        <v>1782</v>
      </c>
      <c r="T175" s="16">
        <f t="shared" si="23"/>
        <v>3960</v>
      </c>
      <c r="U175" s="16"/>
    </row>
    <row r="176" ht="26" customHeight="true" spans="1:21">
      <c r="A176" s="16">
        <v>171</v>
      </c>
      <c r="B176" s="16" t="s">
        <v>19</v>
      </c>
      <c r="C176" s="16" t="s">
        <v>187</v>
      </c>
      <c r="D176" s="16">
        <v>45016</v>
      </c>
      <c r="E176" s="16" t="s">
        <v>78</v>
      </c>
      <c r="F176" s="16"/>
      <c r="G176" s="16">
        <v>500</v>
      </c>
      <c r="H176" s="16">
        <f t="shared" si="24"/>
        <v>6000</v>
      </c>
      <c r="I176" s="16"/>
      <c r="J176" s="16">
        <f t="shared" si="25"/>
        <v>1800</v>
      </c>
      <c r="K176" s="16">
        <f t="shared" si="26"/>
        <v>1500</v>
      </c>
      <c r="L176" s="16">
        <f t="shared" si="27"/>
        <v>2700</v>
      </c>
      <c r="M176" s="16">
        <f t="shared" si="28"/>
        <v>6000</v>
      </c>
      <c r="N176" s="16"/>
      <c r="O176" s="16"/>
      <c r="P176" s="16"/>
      <c r="Q176" s="16">
        <f t="shared" si="20"/>
        <v>1800</v>
      </c>
      <c r="R176" s="16">
        <f t="shared" si="21"/>
        <v>1500</v>
      </c>
      <c r="S176" s="16">
        <f t="shared" si="22"/>
        <v>2700</v>
      </c>
      <c r="T176" s="16">
        <f t="shared" si="23"/>
        <v>6000</v>
      </c>
      <c r="U176" s="16"/>
    </row>
    <row r="177" ht="26" customHeight="true" spans="1:21">
      <c r="A177" s="16">
        <v>172</v>
      </c>
      <c r="B177" s="16" t="s">
        <v>19</v>
      </c>
      <c r="C177" s="16" t="s">
        <v>187</v>
      </c>
      <c r="D177" s="16">
        <v>45016</v>
      </c>
      <c r="E177" s="16" t="s">
        <v>78</v>
      </c>
      <c r="F177" s="16"/>
      <c r="G177" s="16">
        <f>130-10</f>
        <v>120</v>
      </c>
      <c r="H177" s="16">
        <f>130*12</f>
        <v>1560</v>
      </c>
      <c r="I177" s="16"/>
      <c r="J177" s="16">
        <f t="shared" si="25"/>
        <v>468</v>
      </c>
      <c r="K177" s="16">
        <f t="shared" si="26"/>
        <v>390</v>
      </c>
      <c r="L177" s="16">
        <f t="shared" si="27"/>
        <v>702</v>
      </c>
      <c r="M177" s="16">
        <f t="shared" si="28"/>
        <v>1560</v>
      </c>
      <c r="N177" s="16">
        <v>36</v>
      </c>
      <c r="O177" s="16">
        <v>30</v>
      </c>
      <c r="P177" s="16">
        <v>54</v>
      </c>
      <c r="Q177" s="16">
        <f t="shared" si="20"/>
        <v>432</v>
      </c>
      <c r="R177" s="16">
        <f t="shared" si="21"/>
        <v>360</v>
      </c>
      <c r="S177" s="16">
        <f t="shared" si="22"/>
        <v>648</v>
      </c>
      <c r="T177" s="16">
        <f t="shared" si="23"/>
        <v>1440</v>
      </c>
      <c r="U177" s="16"/>
    </row>
    <row r="178" ht="26" customHeight="true" spans="1:21">
      <c r="A178" s="16">
        <v>173</v>
      </c>
      <c r="B178" s="16" t="s">
        <v>19</v>
      </c>
      <c r="C178" s="16" t="s">
        <v>187</v>
      </c>
      <c r="D178" s="16">
        <v>45016</v>
      </c>
      <c r="E178" s="16" t="s">
        <v>78</v>
      </c>
      <c r="F178" s="16"/>
      <c r="G178" s="16">
        <v>80</v>
      </c>
      <c r="H178" s="16">
        <f t="shared" si="24"/>
        <v>960</v>
      </c>
      <c r="I178" s="16"/>
      <c r="J178" s="16">
        <f t="shared" si="25"/>
        <v>288</v>
      </c>
      <c r="K178" s="16">
        <f t="shared" si="26"/>
        <v>240</v>
      </c>
      <c r="L178" s="16">
        <f t="shared" si="27"/>
        <v>432</v>
      </c>
      <c r="M178" s="16">
        <f t="shared" si="28"/>
        <v>960</v>
      </c>
      <c r="N178" s="16"/>
      <c r="O178" s="16"/>
      <c r="P178" s="16"/>
      <c r="Q178" s="16">
        <f t="shared" si="20"/>
        <v>288</v>
      </c>
      <c r="R178" s="16">
        <f t="shared" si="21"/>
        <v>240</v>
      </c>
      <c r="S178" s="16">
        <f t="shared" si="22"/>
        <v>432</v>
      </c>
      <c r="T178" s="16">
        <f t="shared" si="23"/>
        <v>960</v>
      </c>
      <c r="U178" s="16"/>
    </row>
    <row r="179" ht="26" customHeight="true" spans="1:21">
      <c r="A179" s="16">
        <v>174</v>
      </c>
      <c r="B179" s="16" t="s">
        <v>19</v>
      </c>
      <c r="C179" s="16" t="s">
        <v>188</v>
      </c>
      <c r="D179" s="16">
        <v>45016</v>
      </c>
      <c r="E179" s="16" t="s">
        <v>78</v>
      </c>
      <c r="F179" s="16"/>
      <c r="G179" s="16">
        <v>300</v>
      </c>
      <c r="H179" s="16">
        <f t="shared" si="24"/>
        <v>3600</v>
      </c>
      <c r="I179" s="16"/>
      <c r="J179" s="16">
        <f t="shared" si="25"/>
        <v>1080</v>
      </c>
      <c r="K179" s="16">
        <f t="shared" si="26"/>
        <v>900</v>
      </c>
      <c r="L179" s="16">
        <f t="shared" si="27"/>
        <v>1620</v>
      </c>
      <c r="M179" s="16">
        <f t="shared" si="28"/>
        <v>3600</v>
      </c>
      <c r="N179" s="16"/>
      <c r="O179" s="16"/>
      <c r="P179" s="16"/>
      <c r="Q179" s="16">
        <f t="shared" si="20"/>
        <v>1080</v>
      </c>
      <c r="R179" s="16">
        <f t="shared" si="21"/>
        <v>900</v>
      </c>
      <c r="S179" s="16">
        <f t="shared" si="22"/>
        <v>1620</v>
      </c>
      <c r="T179" s="16">
        <f t="shared" si="23"/>
        <v>3600</v>
      </c>
      <c r="U179" s="16"/>
    </row>
    <row r="180" ht="26" customHeight="true" spans="1:21">
      <c r="A180" s="16">
        <v>175</v>
      </c>
      <c r="B180" s="16" t="s">
        <v>19</v>
      </c>
      <c r="C180" s="16" t="s">
        <v>189</v>
      </c>
      <c r="D180" s="16">
        <v>45016</v>
      </c>
      <c r="E180" s="16" t="s">
        <v>78</v>
      </c>
      <c r="F180" s="16"/>
      <c r="G180" s="16">
        <v>350</v>
      </c>
      <c r="H180" s="16">
        <f t="shared" si="24"/>
        <v>4200</v>
      </c>
      <c r="I180" s="16"/>
      <c r="J180" s="16">
        <f t="shared" si="25"/>
        <v>1260</v>
      </c>
      <c r="K180" s="16">
        <f t="shared" si="26"/>
        <v>1050</v>
      </c>
      <c r="L180" s="16">
        <f t="shared" si="27"/>
        <v>1890</v>
      </c>
      <c r="M180" s="16">
        <f t="shared" si="28"/>
        <v>4200</v>
      </c>
      <c r="N180" s="16"/>
      <c r="O180" s="16"/>
      <c r="P180" s="16"/>
      <c r="Q180" s="16">
        <f t="shared" si="20"/>
        <v>1260</v>
      </c>
      <c r="R180" s="16">
        <f t="shared" si="21"/>
        <v>1050</v>
      </c>
      <c r="S180" s="16">
        <f t="shared" si="22"/>
        <v>1890</v>
      </c>
      <c r="T180" s="16">
        <f t="shared" si="23"/>
        <v>4200</v>
      </c>
      <c r="U180" s="16"/>
    </row>
    <row r="181" ht="44" customHeight="true" spans="1:21">
      <c r="A181" s="16">
        <v>176</v>
      </c>
      <c r="B181" s="16" t="s">
        <v>19</v>
      </c>
      <c r="C181" s="16" t="s">
        <v>190</v>
      </c>
      <c r="D181" s="16">
        <v>45016</v>
      </c>
      <c r="E181" s="16" t="s">
        <v>78</v>
      </c>
      <c r="F181" s="16"/>
      <c r="G181" s="16">
        <f>600-600</f>
        <v>0</v>
      </c>
      <c r="H181" s="16">
        <f>600*12</f>
        <v>7200</v>
      </c>
      <c r="I181" s="16"/>
      <c r="J181" s="16">
        <v>2160</v>
      </c>
      <c r="K181" s="16">
        <v>1800</v>
      </c>
      <c r="L181" s="16">
        <v>3240</v>
      </c>
      <c r="M181" s="16">
        <f t="shared" si="28"/>
        <v>7200</v>
      </c>
      <c r="N181" s="16">
        <v>2160</v>
      </c>
      <c r="O181" s="16">
        <v>1800</v>
      </c>
      <c r="P181" s="16">
        <v>3240</v>
      </c>
      <c r="Q181" s="16"/>
      <c r="R181" s="16"/>
      <c r="S181" s="16"/>
      <c r="T181" s="16"/>
      <c r="U181" s="16"/>
    </row>
    <row r="182" ht="26" customHeight="true" spans="1:21">
      <c r="A182" s="16">
        <v>177</v>
      </c>
      <c r="B182" s="16" t="s">
        <v>19</v>
      </c>
      <c r="C182" s="16" t="s">
        <v>191</v>
      </c>
      <c r="D182" s="16">
        <v>45016</v>
      </c>
      <c r="E182" s="16" t="s">
        <v>78</v>
      </c>
      <c r="F182" s="16">
        <v>132.09</v>
      </c>
      <c r="G182" s="16">
        <v>500</v>
      </c>
      <c r="H182" s="16">
        <f t="shared" si="24"/>
        <v>6000</v>
      </c>
      <c r="I182" s="16"/>
      <c r="J182" s="16">
        <f t="shared" si="25"/>
        <v>1800</v>
      </c>
      <c r="K182" s="16">
        <f t="shared" si="26"/>
        <v>1500</v>
      </c>
      <c r="L182" s="16">
        <f t="shared" si="27"/>
        <v>2700</v>
      </c>
      <c r="M182" s="16">
        <f t="shared" ref="M182:M188" si="29">J182+K182+L182</f>
        <v>6000</v>
      </c>
      <c r="N182" s="16"/>
      <c r="O182" s="16"/>
      <c r="P182" s="16"/>
      <c r="Q182" s="16">
        <f t="shared" si="20"/>
        <v>1800</v>
      </c>
      <c r="R182" s="16">
        <f t="shared" si="21"/>
        <v>1500</v>
      </c>
      <c r="S182" s="16">
        <f t="shared" si="22"/>
        <v>2700</v>
      </c>
      <c r="T182" s="16">
        <f t="shared" si="23"/>
        <v>6000</v>
      </c>
      <c r="U182" s="16"/>
    </row>
    <row r="183" ht="26" customHeight="true" spans="1:21">
      <c r="A183" s="16">
        <v>178</v>
      </c>
      <c r="B183" s="16" t="s">
        <v>19</v>
      </c>
      <c r="C183" s="16" t="s">
        <v>192</v>
      </c>
      <c r="D183" s="16">
        <v>45016</v>
      </c>
      <c r="E183" s="16" t="s">
        <v>78</v>
      </c>
      <c r="F183" s="16"/>
      <c r="G183" s="16">
        <v>270</v>
      </c>
      <c r="H183" s="16">
        <f t="shared" ref="H183:H188" si="30">G183*12</f>
        <v>3240</v>
      </c>
      <c r="I183" s="16"/>
      <c r="J183" s="16">
        <f t="shared" ref="J183:J188" si="31">H183*0.3</f>
        <v>972</v>
      </c>
      <c r="K183" s="16">
        <f t="shared" ref="K183:K188" si="32">H183*0.25</f>
        <v>810</v>
      </c>
      <c r="L183" s="16">
        <f t="shared" ref="L183:L188" si="33">H183*0.45</f>
        <v>1458</v>
      </c>
      <c r="M183" s="16">
        <f t="shared" si="29"/>
        <v>3240</v>
      </c>
      <c r="N183" s="16"/>
      <c r="O183" s="16"/>
      <c r="P183" s="16"/>
      <c r="Q183" s="16">
        <f t="shared" si="20"/>
        <v>972</v>
      </c>
      <c r="R183" s="16">
        <f t="shared" si="21"/>
        <v>810</v>
      </c>
      <c r="S183" s="16">
        <f t="shared" si="22"/>
        <v>1458</v>
      </c>
      <c r="T183" s="16">
        <f t="shared" si="23"/>
        <v>3240</v>
      </c>
      <c r="U183" s="16"/>
    </row>
    <row r="184" ht="26" customHeight="true" spans="1:21">
      <c r="A184" s="16">
        <v>179</v>
      </c>
      <c r="B184" s="16" t="s">
        <v>19</v>
      </c>
      <c r="C184" s="16" t="s">
        <v>193</v>
      </c>
      <c r="D184" s="16">
        <v>45016</v>
      </c>
      <c r="E184" s="16" t="s">
        <v>78</v>
      </c>
      <c r="F184" s="16"/>
      <c r="G184" s="16">
        <v>810</v>
      </c>
      <c r="H184" s="16">
        <f t="shared" si="30"/>
        <v>9720</v>
      </c>
      <c r="I184" s="16"/>
      <c r="J184" s="16">
        <f t="shared" si="31"/>
        <v>2916</v>
      </c>
      <c r="K184" s="16">
        <f t="shared" si="32"/>
        <v>2430</v>
      </c>
      <c r="L184" s="16">
        <f t="shared" si="33"/>
        <v>4374</v>
      </c>
      <c r="M184" s="16">
        <f t="shared" si="29"/>
        <v>9720</v>
      </c>
      <c r="N184" s="16"/>
      <c r="O184" s="16"/>
      <c r="P184" s="16"/>
      <c r="Q184" s="16">
        <f t="shared" si="20"/>
        <v>2916</v>
      </c>
      <c r="R184" s="16">
        <f t="shared" si="21"/>
        <v>2430</v>
      </c>
      <c r="S184" s="16">
        <f t="shared" si="22"/>
        <v>4374</v>
      </c>
      <c r="T184" s="16">
        <f t="shared" si="23"/>
        <v>9720</v>
      </c>
      <c r="U184" s="16"/>
    </row>
    <row r="185" ht="26" customHeight="true" spans="1:21">
      <c r="A185" s="16">
        <v>180</v>
      </c>
      <c r="B185" s="16" t="s">
        <v>19</v>
      </c>
      <c r="C185" s="16" t="s">
        <v>194</v>
      </c>
      <c r="D185" s="16">
        <v>45016</v>
      </c>
      <c r="E185" s="16" t="s">
        <v>78</v>
      </c>
      <c r="F185" s="16"/>
      <c r="G185" s="16">
        <v>1600</v>
      </c>
      <c r="H185" s="16">
        <f t="shared" si="30"/>
        <v>19200</v>
      </c>
      <c r="I185" s="16"/>
      <c r="J185" s="16">
        <f t="shared" si="31"/>
        <v>5760</v>
      </c>
      <c r="K185" s="16">
        <f t="shared" si="32"/>
        <v>4800</v>
      </c>
      <c r="L185" s="16">
        <f t="shared" si="33"/>
        <v>8640</v>
      </c>
      <c r="M185" s="16">
        <f t="shared" si="29"/>
        <v>19200</v>
      </c>
      <c r="N185" s="16"/>
      <c r="O185" s="16"/>
      <c r="P185" s="16"/>
      <c r="Q185" s="16">
        <f t="shared" si="20"/>
        <v>5760</v>
      </c>
      <c r="R185" s="16">
        <f t="shared" si="21"/>
        <v>4800</v>
      </c>
      <c r="S185" s="16">
        <f t="shared" si="22"/>
        <v>8640</v>
      </c>
      <c r="T185" s="16">
        <f t="shared" si="23"/>
        <v>19200</v>
      </c>
      <c r="U185" s="16"/>
    </row>
    <row r="186" ht="26" customHeight="true" spans="1:21">
      <c r="A186" s="16">
        <v>181</v>
      </c>
      <c r="B186" s="16" t="s">
        <v>19</v>
      </c>
      <c r="C186" s="16" t="s">
        <v>195</v>
      </c>
      <c r="D186" s="16">
        <v>45016</v>
      </c>
      <c r="E186" s="16" t="s">
        <v>78</v>
      </c>
      <c r="F186" s="16"/>
      <c r="G186" s="16">
        <v>1000</v>
      </c>
      <c r="H186" s="16">
        <f t="shared" si="30"/>
        <v>12000</v>
      </c>
      <c r="I186" s="16"/>
      <c r="J186" s="16">
        <f t="shared" si="31"/>
        <v>3600</v>
      </c>
      <c r="K186" s="16">
        <f t="shared" si="32"/>
        <v>3000</v>
      </c>
      <c r="L186" s="16">
        <f t="shared" si="33"/>
        <v>5400</v>
      </c>
      <c r="M186" s="16">
        <f t="shared" si="29"/>
        <v>12000</v>
      </c>
      <c r="N186" s="16"/>
      <c r="O186" s="16"/>
      <c r="P186" s="16"/>
      <c r="Q186" s="16">
        <f t="shared" si="20"/>
        <v>3600</v>
      </c>
      <c r="R186" s="16">
        <f t="shared" si="21"/>
        <v>3000</v>
      </c>
      <c r="S186" s="16">
        <f t="shared" si="22"/>
        <v>5400</v>
      </c>
      <c r="T186" s="16">
        <f t="shared" si="23"/>
        <v>12000</v>
      </c>
      <c r="U186" s="16"/>
    </row>
    <row r="187" ht="28.05" customHeight="true" spans="1:21">
      <c r="A187" s="16">
        <v>182</v>
      </c>
      <c r="B187" s="16" t="s">
        <v>19</v>
      </c>
      <c r="C187" s="16" t="s">
        <v>196</v>
      </c>
      <c r="D187" s="16">
        <v>45016</v>
      </c>
      <c r="E187" s="16" t="s">
        <v>78</v>
      </c>
      <c r="F187" s="16"/>
      <c r="G187" s="16">
        <v>200</v>
      </c>
      <c r="H187" s="16">
        <f t="shared" si="30"/>
        <v>2400</v>
      </c>
      <c r="I187" s="16"/>
      <c r="J187" s="16">
        <f t="shared" si="31"/>
        <v>720</v>
      </c>
      <c r="K187" s="16">
        <f t="shared" si="32"/>
        <v>600</v>
      </c>
      <c r="L187" s="16">
        <f t="shared" si="33"/>
        <v>1080</v>
      </c>
      <c r="M187" s="16">
        <f t="shared" si="29"/>
        <v>2400</v>
      </c>
      <c r="N187" s="16"/>
      <c r="O187" s="16"/>
      <c r="P187" s="16"/>
      <c r="Q187" s="16">
        <f t="shared" si="20"/>
        <v>720</v>
      </c>
      <c r="R187" s="16">
        <f t="shared" si="21"/>
        <v>600</v>
      </c>
      <c r="S187" s="16">
        <f t="shared" si="22"/>
        <v>1080</v>
      </c>
      <c r="T187" s="16">
        <f t="shared" si="23"/>
        <v>2400</v>
      </c>
      <c r="U187" s="16"/>
    </row>
    <row r="188" ht="28.05" customHeight="true" spans="1:21">
      <c r="A188" s="16">
        <v>183</v>
      </c>
      <c r="B188" s="16" t="s">
        <v>19</v>
      </c>
      <c r="C188" s="16" t="s">
        <v>197</v>
      </c>
      <c r="D188" s="16">
        <v>45016</v>
      </c>
      <c r="E188" s="16" t="s">
        <v>78</v>
      </c>
      <c r="F188" s="16"/>
      <c r="G188" s="16">
        <v>1100</v>
      </c>
      <c r="H188" s="16">
        <f t="shared" si="30"/>
        <v>13200</v>
      </c>
      <c r="I188" s="16"/>
      <c r="J188" s="16">
        <f t="shared" si="31"/>
        <v>3960</v>
      </c>
      <c r="K188" s="16">
        <f t="shared" si="32"/>
        <v>3300</v>
      </c>
      <c r="L188" s="16">
        <f t="shared" si="33"/>
        <v>5940</v>
      </c>
      <c r="M188" s="16">
        <f t="shared" si="29"/>
        <v>13200</v>
      </c>
      <c r="N188" s="16"/>
      <c r="O188" s="16"/>
      <c r="P188" s="16"/>
      <c r="Q188" s="16">
        <f t="shared" si="20"/>
        <v>3960</v>
      </c>
      <c r="R188" s="16">
        <f t="shared" si="21"/>
        <v>3300</v>
      </c>
      <c r="S188" s="16">
        <f t="shared" si="22"/>
        <v>5940</v>
      </c>
      <c r="T188" s="16">
        <f t="shared" si="23"/>
        <v>13200</v>
      </c>
      <c r="U188" s="16"/>
    </row>
    <row r="189" ht="28.05" customHeight="true" spans="1:21">
      <c r="A189" s="16">
        <v>184</v>
      </c>
      <c r="B189" s="16" t="s">
        <v>19</v>
      </c>
      <c r="C189" s="16" t="s">
        <v>198</v>
      </c>
      <c r="D189" s="16">
        <v>45016</v>
      </c>
      <c r="E189" s="16" t="s">
        <v>78</v>
      </c>
      <c r="F189" s="16">
        <f>423.44-8.33</f>
        <v>415.11</v>
      </c>
      <c r="G189" s="16">
        <v>750</v>
      </c>
      <c r="H189" s="16">
        <f t="shared" ref="H189:H231" si="34">G189*12</f>
        <v>9000</v>
      </c>
      <c r="I189" s="16"/>
      <c r="J189" s="16">
        <f t="shared" ref="J189:J231" si="35">H189*0.3</f>
        <v>2700</v>
      </c>
      <c r="K189" s="16">
        <f t="shared" ref="K189:K231" si="36">H189*0.25</f>
        <v>2250</v>
      </c>
      <c r="L189" s="16">
        <f t="shared" ref="L189:L231" si="37">H189*0.45</f>
        <v>4050</v>
      </c>
      <c r="M189" s="16">
        <f t="shared" ref="M189:M231" si="38">J189+K189+L189</f>
        <v>9000</v>
      </c>
      <c r="N189" s="16"/>
      <c r="O189" s="16"/>
      <c r="P189" s="16"/>
      <c r="Q189" s="16">
        <f t="shared" si="20"/>
        <v>2700</v>
      </c>
      <c r="R189" s="16">
        <f t="shared" si="21"/>
        <v>2250</v>
      </c>
      <c r="S189" s="16">
        <f t="shared" si="22"/>
        <v>4050</v>
      </c>
      <c r="T189" s="16">
        <f t="shared" si="23"/>
        <v>9000</v>
      </c>
      <c r="U189" s="16"/>
    </row>
    <row r="190" ht="28.05" customHeight="true" spans="1:21">
      <c r="A190" s="16">
        <v>185</v>
      </c>
      <c r="B190" s="16" t="s">
        <v>19</v>
      </c>
      <c r="C190" s="16" t="s">
        <v>199</v>
      </c>
      <c r="D190" s="16">
        <v>45016</v>
      </c>
      <c r="E190" s="16" t="s">
        <v>78</v>
      </c>
      <c r="F190" s="16"/>
      <c r="G190" s="16">
        <v>350</v>
      </c>
      <c r="H190" s="16">
        <f t="shared" si="34"/>
        <v>4200</v>
      </c>
      <c r="I190" s="16"/>
      <c r="J190" s="16">
        <f t="shared" si="35"/>
        <v>1260</v>
      </c>
      <c r="K190" s="16">
        <f t="shared" si="36"/>
        <v>1050</v>
      </c>
      <c r="L190" s="16">
        <f t="shared" si="37"/>
        <v>1890</v>
      </c>
      <c r="M190" s="16">
        <f t="shared" si="38"/>
        <v>4200</v>
      </c>
      <c r="N190" s="16"/>
      <c r="O190" s="16"/>
      <c r="P190" s="16"/>
      <c r="Q190" s="16">
        <f t="shared" si="20"/>
        <v>1260</v>
      </c>
      <c r="R190" s="16">
        <f t="shared" si="21"/>
        <v>1050</v>
      </c>
      <c r="S190" s="16">
        <f t="shared" si="22"/>
        <v>1890</v>
      </c>
      <c r="T190" s="16">
        <f t="shared" si="23"/>
        <v>4200</v>
      </c>
      <c r="U190" s="16"/>
    </row>
    <row r="191" ht="28.05" customHeight="true" spans="1:21">
      <c r="A191" s="16">
        <v>186</v>
      </c>
      <c r="B191" s="16" t="s">
        <v>19</v>
      </c>
      <c r="C191" s="16" t="s">
        <v>200</v>
      </c>
      <c r="D191" s="16">
        <v>45016</v>
      </c>
      <c r="E191" s="16" t="s">
        <v>78</v>
      </c>
      <c r="F191" s="16"/>
      <c r="G191" s="16">
        <v>320</v>
      </c>
      <c r="H191" s="16">
        <f t="shared" si="34"/>
        <v>3840</v>
      </c>
      <c r="I191" s="16"/>
      <c r="J191" s="16">
        <f t="shared" si="35"/>
        <v>1152</v>
      </c>
      <c r="K191" s="16">
        <f t="shared" si="36"/>
        <v>960</v>
      </c>
      <c r="L191" s="16">
        <f t="shared" si="37"/>
        <v>1728</v>
      </c>
      <c r="M191" s="16">
        <f t="shared" si="38"/>
        <v>3840</v>
      </c>
      <c r="N191" s="16"/>
      <c r="O191" s="16"/>
      <c r="P191" s="16"/>
      <c r="Q191" s="16">
        <f t="shared" si="20"/>
        <v>1152</v>
      </c>
      <c r="R191" s="16">
        <f t="shared" si="21"/>
        <v>960</v>
      </c>
      <c r="S191" s="16">
        <f t="shared" si="22"/>
        <v>1728</v>
      </c>
      <c r="T191" s="16">
        <f t="shared" si="23"/>
        <v>3840</v>
      </c>
      <c r="U191" s="16"/>
    </row>
    <row r="192" ht="28.05" customHeight="true" spans="1:21">
      <c r="A192" s="16">
        <v>187</v>
      </c>
      <c r="B192" s="16" t="s">
        <v>19</v>
      </c>
      <c r="C192" s="16" t="s">
        <v>201</v>
      </c>
      <c r="D192" s="16">
        <v>45016</v>
      </c>
      <c r="E192" s="16" t="s">
        <v>78</v>
      </c>
      <c r="F192" s="16"/>
      <c r="G192" s="16">
        <v>500</v>
      </c>
      <c r="H192" s="16">
        <f t="shared" si="34"/>
        <v>6000</v>
      </c>
      <c r="I192" s="16"/>
      <c r="J192" s="16">
        <f t="shared" si="35"/>
        <v>1800</v>
      </c>
      <c r="K192" s="16">
        <f t="shared" si="36"/>
        <v>1500</v>
      </c>
      <c r="L192" s="16">
        <f t="shared" si="37"/>
        <v>2700</v>
      </c>
      <c r="M192" s="16">
        <f t="shared" si="38"/>
        <v>6000</v>
      </c>
      <c r="N192" s="16"/>
      <c r="O192" s="16"/>
      <c r="P192" s="16"/>
      <c r="Q192" s="16">
        <f t="shared" si="20"/>
        <v>1800</v>
      </c>
      <c r="R192" s="16">
        <f t="shared" si="21"/>
        <v>1500</v>
      </c>
      <c r="S192" s="16">
        <f t="shared" si="22"/>
        <v>2700</v>
      </c>
      <c r="T192" s="16">
        <f t="shared" si="23"/>
        <v>6000</v>
      </c>
      <c r="U192" s="16"/>
    </row>
    <row r="193" ht="28.05" customHeight="true" spans="1:21">
      <c r="A193" s="16">
        <v>188</v>
      </c>
      <c r="B193" s="16" t="s">
        <v>19</v>
      </c>
      <c r="C193" s="16" t="s">
        <v>202</v>
      </c>
      <c r="D193" s="16">
        <v>45016</v>
      </c>
      <c r="E193" s="16" t="s">
        <v>78</v>
      </c>
      <c r="F193" s="16"/>
      <c r="G193" s="16">
        <v>500</v>
      </c>
      <c r="H193" s="16">
        <f t="shared" si="34"/>
        <v>6000</v>
      </c>
      <c r="I193" s="16"/>
      <c r="J193" s="16">
        <f t="shared" si="35"/>
        <v>1800</v>
      </c>
      <c r="K193" s="16">
        <f t="shared" si="36"/>
        <v>1500</v>
      </c>
      <c r="L193" s="16">
        <f t="shared" si="37"/>
        <v>2700</v>
      </c>
      <c r="M193" s="16">
        <f t="shared" si="38"/>
        <v>6000</v>
      </c>
      <c r="N193" s="16"/>
      <c r="O193" s="16"/>
      <c r="P193" s="16"/>
      <c r="Q193" s="16">
        <f t="shared" si="20"/>
        <v>1800</v>
      </c>
      <c r="R193" s="16">
        <f t="shared" si="21"/>
        <v>1500</v>
      </c>
      <c r="S193" s="16">
        <f t="shared" si="22"/>
        <v>2700</v>
      </c>
      <c r="T193" s="16">
        <f t="shared" si="23"/>
        <v>6000</v>
      </c>
      <c r="U193" s="16"/>
    </row>
    <row r="194" ht="28.05" customHeight="true" spans="1:21">
      <c r="A194" s="16">
        <v>189</v>
      </c>
      <c r="B194" s="16" t="s">
        <v>19</v>
      </c>
      <c r="C194" s="16" t="s">
        <v>203</v>
      </c>
      <c r="D194" s="16">
        <v>45016</v>
      </c>
      <c r="E194" s="16" t="s">
        <v>78</v>
      </c>
      <c r="F194" s="16"/>
      <c r="G194" s="16">
        <v>200</v>
      </c>
      <c r="H194" s="16">
        <f t="shared" si="34"/>
        <v>2400</v>
      </c>
      <c r="I194" s="16"/>
      <c r="J194" s="16">
        <f t="shared" si="35"/>
        <v>720</v>
      </c>
      <c r="K194" s="16">
        <f t="shared" si="36"/>
        <v>600</v>
      </c>
      <c r="L194" s="16">
        <f t="shared" si="37"/>
        <v>1080</v>
      </c>
      <c r="M194" s="16">
        <f t="shared" si="38"/>
        <v>2400</v>
      </c>
      <c r="N194" s="16"/>
      <c r="O194" s="16"/>
      <c r="P194" s="16"/>
      <c r="Q194" s="16">
        <f t="shared" si="20"/>
        <v>720</v>
      </c>
      <c r="R194" s="16">
        <f t="shared" si="21"/>
        <v>600</v>
      </c>
      <c r="S194" s="16">
        <f t="shared" si="22"/>
        <v>1080</v>
      </c>
      <c r="T194" s="16">
        <f t="shared" si="23"/>
        <v>2400</v>
      </c>
      <c r="U194" s="16"/>
    </row>
    <row r="195" ht="28.05" customHeight="true" spans="1:21">
      <c r="A195" s="16">
        <v>190</v>
      </c>
      <c r="B195" s="16" t="s">
        <v>19</v>
      </c>
      <c r="C195" s="16" t="s">
        <v>204</v>
      </c>
      <c r="D195" s="16">
        <v>45016</v>
      </c>
      <c r="E195" s="16" t="s">
        <v>78</v>
      </c>
      <c r="F195" s="16"/>
      <c r="G195" s="16">
        <v>260</v>
      </c>
      <c r="H195" s="16">
        <f t="shared" si="34"/>
        <v>3120</v>
      </c>
      <c r="I195" s="16"/>
      <c r="J195" s="16">
        <f t="shared" si="35"/>
        <v>936</v>
      </c>
      <c r="K195" s="16">
        <f t="shared" si="36"/>
        <v>780</v>
      </c>
      <c r="L195" s="16">
        <f t="shared" si="37"/>
        <v>1404</v>
      </c>
      <c r="M195" s="16">
        <f t="shared" si="38"/>
        <v>3120</v>
      </c>
      <c r="N195" s="16"/>
      <c r="O195" s="16"/>
      <c r="P195" s="16"/>
      <c r="Q195" s="16">
        <f t="shared" si="20"/>
        <v>936</v>
      </c>
      <c r="R195" s="16">
        <f t="shared" si="21"/>
        <v>780</v>
      </c>
      <c r="S195" s="16">
        <f t="shared" si="22"/>
        <v>1404</v>
      </c>
      <c r="T195" s="16">
        <f t="shared" si="23"/>
        <v>3120</v>
      </c>
      <c r="U195" s="16"/>
    </row>
    <row r="196" ht="28.05" customHeight="true" spans="1:21">
      <c r="A196" s="16">
        <v>191</v>
      </c>
      <c r="B196" s="16" t="s">
        <v>19</v>
      </c>
      <c r="C196" s="16" t="s">
        <v>205</v>
      </c>
      <c r="D196" s="16">
        <v>45016</v>
      </c>
      <c r="E196" s="16" t="s">
        <v>78</v>
      </c>
      <c r="F196" s="16"/>
      <c r="G196" s="16">
        <v>410</v>
      </c>
      <c r="H196" s="16">
        <f t="shared" si="34"/>
        <v>4920</v>
      </c>
      <c r="I196" s="16"/>
      <c r="J196" s="16">
        <f t="shared" si="35"/>
        <v>1476</v>
      </c>
      <c r="K196" s="16">
        <f t="shared" si="36"/>
        <v>1230</v>
      </c>
      <c r="L196" s="16">
        <f t="shared" si="37"/>
        <v>2214</v>
      </c>
      <c r="M196" s="16">
        <f t="shared" si="38"/>
        <v>4920</v>
      </c>
      <c r="N196" s="16"/>
      <c r="O196" s="16"/>
      <c r="P196" s="16"/>
      <c r="Q196" s="16">
        <f t="shared" si="20"/>
        <v>1476</v>
      </c>
      <c r="R196" s="16">
        <f t="shared" si="21"/>
        <v>1230</v>
      </c>
      <c r="S196" s="16">
        <f t="shared" si="22"/>
        <v>2214</v>
      </c>
      <c r="T196" s="16">
        <f t="shared" si="23"/>
        <v>4920</v>
      </c>
      <c r="U196" s="16"/>
    </row>
    <row r="197" ht="28.05" customHeight="true" spans="1:21">
      <c r="A197" s="16">
        <v>192</v>
      </c>
      <c r="B197" s="16" t="s">
        <v>19</v>
      </c>
      <c r="C197" s="16" t="s">
        <v>206</v>
      </c>
      <c r="D197" s="16">
        <v>45016</v>
      </c>
      <c r="E197" s="16" t="s">
        <v>78</v>
      </c>
      <c r="F197" s="16"/>
      <c r="G197" s="16">
        <v>450</v>
      </c>
      <c r="H197" s="16">
        <f t="shared" si="34"/>
        <v>5400</v>
      </c>
      <c r="I197" s="16"/>
      <c r="J197" s="16">
        <f t="shared" si="35"/>
        <v>1620</v>
      </c>
      <c r="K197" s="16">
        <f t="shared" si="36"/>
        <v>1350</v>
      </c>
      <c r="L197" s="16">
        <f t="shared" si="37"/>
        <v>2430</v>
      </c>
      <c r="M197" s="16">
        <f t="shared" si="38"/>
        <v>5400</v>
      </c>
      <c r="N197" s="16"/>
      <c r="O197" s="16"/>
      <c r="P197" s="16"/>
      <c r="Q197" s="16">
        <f t="shared" si="20"/>
        <v>1620</v>
      </c>
      <c r="R197" s="16">
        <f t="shared" si="21"/>
        <v>1350</v>
      </c>
      <c r="S197" s="16">
        <f t="shared" si="22"/>
        <v>2430</v>
      </c>
      <c r="T197" s="16">
        <f t="shared" si="23"/>
        <v>5400</v>
      </c>
      <c r="U197" s="16"/>
    </row>
    <row r="198" ht="28.05" customHeight="true" spans="1:21">
      <c r="A198" s="16">
        <v>193</v>
      </c>
      <c r="B198" s="16" t="s">
        <v>19</v>
      </c>
      <c r="C198" s="16" t="s">
        <v>206</v>
      </c>
      <c r="D198" s="16">
        <v>45016</v>
      </c>
      <c r="E198" s="16" t="s">
        <v>78</v>
      </c>
      <c r="F198" s="16"/>
      <c r="G198" s="16">
        <v>200</v>
      </c>
      <c r="H198" s="16">
        <f t="shared" si="34"/>
        <v>2400</v>
      </c>
      <c r="I198" s="16"/>
      <c r="J198" s="16">
        <f t="shared" si="35"/>
        <v>720</v>
      </c>
      <c r="K198" s="16">
        <f t="shared" si="36"/>
        <v>600</v>
      </c>
      <c r="L198" s="16">
        <f t="shared" si="37"/>
        <v>1080</v>
      </c>
      <c r="M198" s="16">
        <f t="shared" si="38"/>
        <v>2400</v>
      </c>
      <c r="N198" s="16"/>
      <c r="O198" s="16"/>
      <c r="P198" s="16"/>
      <c r="Q198" s="16">
        <f t="shared" si="20"/>
        <v>720</v>
      </c>
      <c r="R198" s="16">
        <f t="shared" si="21"/>
        <v>600</v>
      </c>
      <c r="S198" s="16">
        <f t="shared" si="22"/>
        <v>1080</v>
      </c>
      <c r="T198" s="16">
        <f t="shared" si="23"/>
        <v>2400</v>
      </c>
      <c r="U198" s="16"/>
    </row>
    <row r="199" ht="28.05" customHeight="true" spans="1:21">
      <c r="A199" s="16">
        <v>194</v>
      </c>
      <c r="B199" s="16" t="s">
        <v>19</v>
      </c>
      <c r="C199" s="16" t="s">
        <v>206</v>
      </c>
      <c r="D199" s="16">
        <v>45016</v>
      </c>
      <c r="E199" s="16" t="s">
        <v>78</v>
      </c>
      <c r="F199" s="16"/>
      <c r="G199" s="16">
        <v>520</v>
      </c>
      <c r="H199" s="16">
        <f t="shared" si="34"/>
        <v>6240</v>
      </c>
      <c r="I199" s="16"/>
      <c r="J199" s="16">
        <f t="shared" si="35"/>
        <v>1872</v>
      </c>
      <c r="K199" s="16">
        <f t="shared" si="36"/>
        <v>1560</v>
      </c>
      <c r="L199" s="16">
        <f t="shared" si="37"/>
        <v>2808</v>
      </c>
      <c r="M199" s="16">
        <f t="shared" si="38"/>
        <v>6240</v>
      </c>
      <c r="N199" s="16"/>
      <c r="O199" s="16"/>
      <c r="P199" s="16"/>
      <c r="Q199" s="16">
        <f t="shared" ref="Q199:Q243" si="39">J199-N199</f>
        <v>1872</v>
      </c>
      <c r="R199" s="16">
        <f t="shared" ref="R199:R243" si="40">K199-O199</f>
        <v>1560</v>
      </c>
      <c r="S199" s="16">
        <f t="shared" ref="S199:S243" si="41">L199-P199</f>
        <v>2808</v>
      </c>
      <c r="T199" s="16">
        <f t="shared" ref="T199:T243" si="42">Q199+R199+S199</f>
        <v>6240</v>
      </c>
      <c r="U199" s="16"/>
    </row>
    <row r="200" ht="28.05" customHeight="true" spans="1:21">
      <c r="A200" s="16">
        <v>195</v>
      </c>
      <c r="B200" s="16" t="s">
        <v>19</v>
      </c>
      <c r="C200" s="16" t="s">
        <v>207</v>
      </c>
      <c r="D200" s="16">
        <v>45016</v>
      </c>
      <c r="E200" s="16" t="s">
        <v>78</v>
      </c>
      <c r="F200" s="16"/>
      <c r="G200" s="16">
        <v>700</v>
      </c>
      <c r="H200" s="16">
        <f t="shared" si="34"/>
        <v>8400</v>
      </c>
      <c r="I200" s="16"/>
      <c r="J200" s="16">
        <f t="shared" si="35"/>
        <v>2520</v>
      </c>
      <c r="K200" s="16">
        <f t="shared" si="36"/>
        <v>2100</v>
      </c>
      <c r="L200" s="16">
        <f t="shared" si="37"/>
        <v>3780</v>
      </c>
      <c r="M200" s="16">
        <f t="shared" si="38"/>
        <v>8400</v>
      </c>
      <c r="N200" s="16"/>
      <c r="O200" s="16"/>
      <c r="P200" s="16"/>
      <c r="Q200" s="16">
        <f t="shared" si="39"/>
        <v>2520</v>
      </c>
      <c r="R200" s="16">
        <f t="shared" si="40"/>
        <v>2100</v>
      </c>
      <c r="S200" s="16">
        <f t="shared" si="41"/>
        <v>3780</v>
      </c>
      <c r="T200" s="16">
        <f t="shared" si="42"/>
        <v>8400</v>
      </c>
      <c r="U200" s="16"/>
    </row>
    <row r="201" ht="28.05" customHeight="true" spans="1:21">
      <c r="A201" s="16">
        <v>196</v>
      </c>
      <c r="B201" s="16" t="s">
        <v>19</v>
      </c>
      <c r="C201" s="16" t="s">
        <v>208</v>
      </c>
      <c r="D201" s="16">
        <v>45016</v>
      </c>
      <c r="E201" s="16" t="s">
        <v>78</v>
      </c>
      <c r="F201" s="16"/>
      <c r="G201" s="16">
        <v>70</v>
      </c>
      <c r="H201" s="16">
        <f t="shared" si="34"/>
        <v>840</v>
      </c>
      <c r="I201" s="16"/>
      <c r="J201" s="16">
        <f t="shared" si="35"/>
        <v>252</v>
      </c>
      <c r="K201" s="16">
        <f t="shared" si="36"/>
        <v>210</v>
      </c>
      <c r="L201" s="16">
        <f t="shared" si="37"/>
        <v>378</v>
      </c>
      <c r="M201" s="16">
        <f t="shared" si="38"/>
        <v>840</v>
      </c>
      <c r="N201" s="16"/>
      <c r="O201" s="16"/>
      <c r="P201" s="16"/>
      <c r="Q201" s="16">
        <f t="shared" si="39"/>
        <v>252</v>
      </c>
      <c r="R201" s="16">
        <f t="shared" si="40"/>
        <v>210</v>
      </c>
      <c r="S201" s="16">
        <f t="shared" si="41"/>
        <v>378</v>
      </c>
      <c r="T201" s="16">
        <f t="shared" si="42"/>
        <v>840</v>
      </c>
      <c r="U201" s="16"/>
    </row>
    <row r="202" ht="28.05" customHeight="true" spans="1:21">
      <c r="A202" s="16">
        <v>197</v>
      </c>
      <c r="B202" s="16" t="s">
        <v>19</v>
      </c>
      <c r="C202" s="16" t="s">
        <v>209</v>
      </c>
      <c r="D202" s="16">
        <v>45016</v>
      </c>
      <c r="E202" s="16" t="s">
        <v>78</v>
      </c>
      <c r="F202" s="16"/>
      <c r="G202" s="16">
        <v>200</v>
      </c>
      <c r="H202" s="16">
        <f t="shared" si="34"/>
        <v>2400</v>
      </c>
      <c r="I202" s="16"/>
      <c r="J202" s="16">
        <f t="shared" si="35"/>
        <v>720</v>
      </c>
      <c r="K202" s="16">
        <f t="shared" si="36"/>
        <v>600</v>
      </c>
      <c r="L202" s="16">
        <f t="shared" si="37"/>
        <v>1080</v>
      </c>
      <c r="M202" s="16">
        <f t="shared" si="38"/>
        <v>2400</v>
      </c>
      <c r="N202" s="16"/>
      <c r="O202" s="16"/>
      <c r="P202" s="16"/>
      <c r="Q202" s="16">
        <f t="shared" si="39"/>
        <v>720</v>
      </c>
      <c r="R202" s="16">
        <f t="shared" si="40"/>
        <v>600</v>
      </c>
      <c r="S202" s="16">
        <f t="shared" si="41"/>
        <v>1080</v>
      </c>
      <c r="T202" s="16">
        <f t="shared" si="42"/>
        <v>2400</v>
      </c>
      <c r="U202" s="16"/>
    </row>
    <row r="203" ht="28.05" customHeight="true" spans="1:21">
      <c r="A203" s="16">
        <v>198</v>
      </c>
      <c r="B203" s="16" t="s">
        <v>19</v>
      </c>
      <c r="C203" s="16" t="s">
        <v>210</v>
      </c>
      <c r="D203" s="16">
        <v>45016</v>
      </c>
      <c r="E203" s="16" t="s">
        <v>78</v>
      </c>
      <c r="F203" s="16"/>
      <c r="G203" s="16">
        <v>300</v>
      </c>
      <c r="H203" s="16">
        <f t="shared" si="34"/>
        <v>3600</v>
      </c>
      <c r="I203" s="16"/>
      <c r="J203" s="16">
        <f t="shared" si="35"/>
        <v>1080</v>
      </c>
      <c r="K203" s="16">
        <f t="shared" si="36"/>
        <v>900</v>
      </c>
      <c r="L203" s="16">
        <f t="shared" si="37"/>
        <v>1620</v>
      </c>
      <c r="M203" s="16">
        <f t="shared" si="38"/>
        <v>3600</v>
      </c>
      <c r="N203" s="16"/>
      <c r="O203" s="16"/>
      <c r="P203" s="16"/>
      <c r="Q203" s="16">
        <f t="shared" si="39"/>
        <v>1080</v>
      </c>
      <c r="R203" s="16">
        <f t="shared" si="40"/>
        <v>900</v>
      </c>
      <c r="S203" s="16">
        <f t="shared" si="41"/>
        <v>1620</v>
      </c>
      <c r="T203" s="16">
        <f t="shared" si="42"/>
        <v>3600</v>
      </c>
      <c r="U203" s="16"/>
    </row>
    <row r="204" ht="28.05" customHeight="true" spans="1:21">
      <c r="A204" s="16">
        <v>199</v>
      </c>
      <c r="B204" s="16" t="s">
        <v>19</v>
      </c>
      <c r="C204" s="16" t="s">
        <v>211</v>
      </c>
      <c r="D204" s="16">
        <v>45016</v>
      </c>
      <c r="E204" s="16" t="s">
        <v>78</v>
      </c>
      <c r="F204" s="16"/>
      <c r="G204" s="16">
        <v>400</v>
      </c>
      <c r="H204" s="16">
        <f t="shared" si="34"/>
        <v>4800</v>
      </c>
      <c r="I204" s="16"/>
      <c r="J204" s="16">
        <f t="shared" si="35"/>
        <v>1440</v>
      </c>
      <c r="K204" s="16">
        <f t="shared" si="36"/>
        <v>1200</v>
      </c>
      <c r="L204" s="16">
        <f t="shared" si="37"/>
        <v>2160</v>
      </c>
      <c r="M204" s="16">
        <f t="shared" si="38"/>
        <v>4800</v>
      </c>
      <c r="N204" s="16"/>
      <c r="O204" s="16"/>
      <c r="P204" s="16"/>
      <c r="Q204" s="16">
        <f t="shared" si="39"/>
        <v>1440</v>
      </c>
      <c r="R204" s="16">
        <f t="shared" si="40"/>
        <v>1200</v>
      </c>
      <c r="S204" s="16">
        <f t="shared" si="41"/>
        <v>2160</v>
      </c>
      <c r="T204" s="16">
        <f t="shared" si="42"/>
        <v>4800</v>
      </c>
      <c r="U204" s="16"/>
    </row>
    <row r="205" ht="28.05" customHeight="true" spans="1:21">
      <c r="A205" s="16">
        <v>200</v>
      </c>
      <c r="B205" s="16" t="s">
        <v>19</v>
      </c>
      <c r="C205" s="16" t="s">
        <v>212</v>
      </c>
      <c r="D205" s="16">
        <v>45016</v>
      </c>
      <c r="E205" s="16" t="s">
        <v>78</v>
      </c>
      <c r="F205" s="16"/>
      <c r="G205" s="16">
        <v>1100</v>
      </c>
      <c r="H205" s="16">
        <f t="shared" si="34"/>
        <v>13200</v>
      </c>
      <c r="I205" s="16"/>
      <c r="J205" s="16">
        <f t="shared" si="35"/>
        <v>3960</v>
      </c>
      <c r="K205" s="16">
        <f t="shared" si="36"/>
        <v>3300</v>
      </c>
      <c r="L205" s="16">
        <f t="shared" si="37"/>
        <v>5940</v>
      </c>
      <c r="M205" s="16">
        <f t="shared" si="38"/>
        <v>13200</v>
      </c>
      <c r="N205" s="16"/>
      <c r="O205" s="16"/>
      <c r="P205" s="16"/>
      <c r="Q205" s="16">
        <f t="shared" si="39"/>
        <v>3960</v>
      </c>
      <c r="R205" s="16">
        <f t="shared" si="40"/>
        <v>3300</v>
      </c>
      <c r="S205" s="16">
        <f t="shared" si="41"/>
        <v>5940</v>
      </c>
      <c r="T205" s="16">
        <f t="shared" si="42"/>
        <v>13200</v>
      </c>
      <c r="U205" s="16"/>
    </row>
    <row r="206" ht="28.05" customHeight="true" spans="1:21">
      <c r="A206" s="16">
        <v>201</v>
      </c>
      <c r="B206" s="16" t="s">
        <v>19</v>
      </c>
      <c r="C206" s="16" t="s">
        <v>207</v>
      </c>
      <c r="D206" s="16">
        <v>45016</v>
      </c>
      <c r="E206" s="16" t="s">
        <v>78</v>
      </c>
      <c r="F206" s="16"/>
      <c r="G206" s="16">
        <v>1200</v>
      </c>
      <c r="H206" s="16">
        <f t="shared" si="34"/>
        <v>14400</v>
      </c>
      <c r="I206" s="16"/>
      <c r="J206" s="16">
        <f t="shared" si="35"/>
        <v>4320</v>
      </c>
      <c r="K206" s="16">
        <f t="shared" si="36"/>
        <v>3600</v>
      </c>
      <c r="L206" s="16">
        <f t="shared" si="37"/>
        <v>6480</v>
      </c>
      <c r="M206" s="16">
        <f t="shared" si="38"/>
        <v>14400</v>
      </c>
      <c r="N206" s="16"/>
      <c r="O206" s="16"/>
      <c r="P206" s="16"/>
      <c r="Q206" s="16">
        <f t="shared" si="39"/>
        <v>4320</v>
      </c>
      <c r="R206" s="16">
        <f t="shared" si="40"/>
        <v>3600</v>
      </c>
      <c r="S206" s="16">
        <f t="shared" si="41"/>
        <v>6480</v>
      </c>
      <c r="T206" s="16">
        <f t="shared" si="42"/>
        <v>14400</v>
      </c>
      <c r="U206" s="16"/>
    </row>
    <row r="207" ht="28.05" customHeight="true" spans="1:21">
      <c r="A207" s="16">
        <v>202</v>
      </c>
      <c r="B207" s="16" t="s">
        <v>19</v>
      </c>
      <c r="C207" s="16" t="s">
        <v>213</v>
      </c>
      <c r="D207" s="16">
        <v>45016</v>
      </c>
      <c r="E207" s="16" t="s">
        <v>78</v>
      </c>
      <c r="F207" s="16"/>
      <c r="G207" s="16">
        <v>430</v>
      </c>
      <c r="H207" s="16">
        <f t="shared" si="34"/>
        <v>5160</v>
      </c>
      <c r="I207" s="16"/>
      <c r="J207" s="16">
        <f t="shared" si="35"/>
        <v>1548</v>
      </c>
      <c r="K207" s="16">
        <f t="shared" si="36"/>
        <v>1290</v>
      </c>
      <c r="L207" s="16">
        <f t="shared" si="37"/>
        <v>2322</v>
      </c>
      <c r="M207" s="16">
        <f t="shared" si="38"/>
        <v>5160</v>
      </c>
      <c r="N207" s="16"/>
      <c r="O207" s="16"/>
      <c r="P207" s="16"/>
      <c r="Q207" s="16">
        <f t="shared" si="39"/>
        <v>1548</v>
      </c>
      <c r="R207" s="16">
        <f t="shared" si="40"/>
        <v>1290</v>
      </c>
      <c r="S207" s="16">
        <f t="shared" si="41"/>
        <v>2322</v>
      </c>
      <c r="T207" s="16">
        <f t="shared" si="42"/>
        <v>5160</v>
      </c>
      <c r="U207" s="16"/>
    </row>
    <row r="208" ht="28.05" customHeight="true" spans="1:21">
      <c r="A208" s="16">
        <v>203</v>
      </c>
      <c r="B208" s="16" t="s">
        <v>19</v>
      </c>
      <c r="C208" s="16" t="s">
        <v>209</v>
      </c>
      <c r="D208" s="16">
        <v>45016</v>
      </c>
      <c r="E208" s="16" t="s">
        <v>78</v>
      </c>
      <c r="F208" s="16"/>
      <c r="G208" s="16">
        <v>70</v>
      </c>
      <c r="H208" s="16">
        <f t="shared" si="34"/>
        <v>840</v>
      </c>
      <c r="I208" s="16"/>
      <c r="J208" s="16">
        <f t="shared" si="35"/>
        <v>252</v>
      </c>
      <c r="K208" s="16">
        <f t="shared" si="36"/>
        <v>210</v>
      </c>
      <c r="L208" s="16">
        <f t="shared" si="37"/>
        <v>378</v>
      </c>
      <c r="M208" s="16">
        <f t="shared" si="38"/>
        <v>840</v>
      </c>
      <c r="N208" s="16"/>
      <c r="O208" s="16"/>
      <c r="P208" s="16"/>
      <c r="Q208" s="16">
        <f t="shared" si="39"/>
        <v>252</v>
      </c>
      <c r="R208" s="16">
        <f t="shared" si="40"/>
        <v>210</v>
      </c>
      <c r="S208" s="16">
        <f t="shared" si="41"/>
        <v>378</v>
      </c>
      <c r="T208" s="16">
        <f t="shared" si="42"/>
        <v>840</v>
      </c>
      <c r="U208" s="16"/>
    </row>
    <row r="209" ht="28.05" customHeight="true" spans="1:21">
      <c r="A209" s="16">
        <v>204</v>
      </c>
      <c r="B209" s="16" t="s">
        <v>19</v>
      </c>
      <c r="C209" s="16" t="s">
        <v>214</v>
      </c>
      <c r="D209" s="16">
        <v>45016</v>
      </c>
      <c r="E209" s="16" t="s">
        <v>78</v>
      </c>
      <c r="F209" s="16"/>
      <c r="G209" s="16">
        <v>350</v>
      </c>
      <c r="H209" s="16">
        <f t="shared" si="34"/>
        <v>4200</v>
      </c>
      <c r="I209" s="16"/>
      <c r="J209" s="16">
        <f t="shared" si="35"/>
        <v>1260</v>
      </c>
      <c r="K209" s="16">
        <f t="shared" si="36"/>
        <v>1050</v>
      </c>
      <c r="L209" s="16">
        <f t="shared" si="37"/>
        <v>1890</v>
      </c>
      <c r="M209" s="16">
        <f t="shared" si="38"/>
        <v>4200</v>
      </c>
      <c r="N209" s="16"/>
      <c r="O209" s="16"/>
      <c r="P209" s="16"/>
      <c r="Q209" s="16">
        <f t="shared" si="39"/>
        <v>1260</v>
      </c>
      <c r="R209" s="16">
        <f t="shared" si="40"/>
        <v>1050</v>
      </c>
      <c r="S209" s="16">
        <f t="shared" si="41"/>
        <v>1890</v>
      </c>
      <c r="T209" s="16">
        <f t="shared" si="42"/>
        <v>4200</v>
      </c>
      <c r="U209" s="16"/>
    </row>
    <row r="210" ht="28.05" customHeight="true" spans="1:21">
      <c r="A210" s="16">
        <v>205</v>
      </c>
      <c r="B210" s="16" t="s">
        <v>19</v>
      </c>
      <c r="C210" s="16" t="s">
        <v>215</v>
      </c>
      <c r="D210" s="16">
        <v>45016</v>
      </c>
      <c r="E210" s="16" t="s">
        <v>78</v>
      </c>
      <c r="F210" s="16"/>
      <c r="G210" s="16">
        <v>780</v>
      </c>
      <c r="H210" s="16">
        <f t="shared" si="34"/>
        <v>9360</v>
      </c>
      <c r="I210" s="16"/>
      <c r="J210" s="16">
        <f t="shared" si="35"/>
        <v>2808</v>
      </c>
      <c r="K210" s="16">
        <f t="shared" si="36"/>
        <v>2340</v>
      </c>
      <c r="L210" s="16">
        <f t="shared" si="37"/>
        <v>4212</v>
      </c>
      <c r="M210" s="16">
        <f t="shared" si="38"/>
        <v>9360</v>
      </c>
      <c r="N210" s="16"/>
      <c r="O210" s="16"/>
      <c r="P210" s="16"/>
      <c r="Q210" s="16">
        <f t="shared" si="39"/>
        <v>2808</v>
      </c>
      <c r="R210" s="16">
        <f t="shared" si="40"/>
        <v>2340</v>
      </c>
      <c r="S210" s="16">
        <f t="shared" si="41"/>
        <v>4212</v>
      </c>
      <c r="T210" s="16">
        <f t="shared" si="42"/>
        <v>9360</v>
      </c>
      <c r="U210" s="16"/>
    </row>
    <row r="211" ht="28.05" customHeight="true" spans="1:21">
      <c r="A211" s="16">
        <v>206</v>
      </c>
      <c r="B211" s="16" t="s">
        <v>19</v>
      </c>
      <c r="C211" s="16" t="s">
        <v>216</v>
      </c>
      <c r="D211" s="16">
        <v>45016</v>
      </c>
      <c r="E211" s="16" t="s">
        <v>78</v>
      </c>
      <c r="F211" s="16"/>
      <c r="G211" s="16">
        <v>360</v>
      </c>
      <c r="H211" s="16">
        <f t="shared" si="34"/>
        <v>4320</v>
      </c>
      <c r="I211" s="16"/>
      <c r="J211" s="16">
        <f t="shared" si="35"/>
        <v>1296</v>
      </c>
      <c r="K211" s="16">
        <f t="shared" si="36"/>
        <v>1080</v>
      </c>
      <c r="L211" s="16">
        <f t="shared" si="37"/>
        <v>1944</v>
      </c>
      <c r="M211" s="16">
        <f t="shared" si="38"/>
        <v>4320</v>
      </c>
      <c r="N211" s="16"/>
      <c r="O211" s="16"/>
      <c r="P211" s="16"/>
      <c r="Q211" s="16">
        <f t="shared" si="39"/>
        <v>1296</v>
      </c>
      <c r="R211" s="16">
        <f t="shared" si="40"/>
        <v>1080</v>
      </c>
      <c r="S211" s="16">
        <f t="shared" si="41"/>
        <v>1944</v>
      </c>
      <c r="T211" s="16">
        <f t="shared" si="42"/>
        <v>4320</v>
      </c>
      <c r="U211" s="16"/>
    </row>
    <row r="212" ht="28.05" customHeight="true" spans="1:21">
      <c r="A212" s="16">
        <v>207</v>
      </c>
      <c r="B212" s="16" t="s">
        <v>19</v>
      </c>
      <c r="C212" s="16" t="s">
        <v>215</v>
      </c>
      <c r="D212" s="16">
        <v>45016</v>
      </c>
      <c r="E212" s="16" t="s">
        <v>78</v>
      </c>
      <c r="F212" s="16"/>
      <c r="G212" s="16">
        <v>250</v>
      </c>
      <c r="H212" s="16">
        <f t="shared" si="34"/>
        <v>3000</v>
      </c>
      <c r="I212" s="16"/>
      <c r="J212" s="16">
        <f t="shared" si="35"/>
        <v>900</v>
      </c>
      <c r="K212" s="16">
        <f t="shared" si="36"/>
        <v>750</v>
      </c>
      <c r="L212" s="16">
        <f t="shared" si="37"/>
        <v>1350</v>
      </c>
      <c r="M212" s="16">
        <f t="shared" si="38"/>
        <v>3000</v>
      </c>
      <c r="N212" s="16"/>
      <c r="O212" s="16"/>
      <c r="P212" s="16"/>
      <c r="Q212" s="16">
        <f t="shared" si="39"/>
        <v>900</v>
      </c>
      <c r="R212" s="16">
        <f t="shared" si="40"/>
        <v>750</v>
      </c>
      <c r="S212" s="16">
        <f t="shared" si="41"/>
        <v>1350</v>
      </c>
      <c r="T212" s="16">
        <f t="shared" si="42"/>
        <v>3000</v>
      </c>
      <c r="U212" s="16"/>
    </row>
    <row r="213" ht="28.05" customHeight="true" spans="1:21">
      <c r="A213" s="16">
        <v>208</v>
      </c>
      <c r="B213" s="16" t="s">
        <v>19</v>
      </c>
      <c r="C213" s="16" t="s">
        <v>217</v>
      </c>
      <c r="D213" s="16">
        <v>45016</v>
      </c>
      <c r="E213" s="16" t="s">
        <v>78</v>
      </c>
      <c r="F213" s="16"/>
      <c r="G213" s="16">
        <v>500</v>
      </c>
      <c r="H213" s="16">
        <f t="shared" si="34"/>
        <v>6000</v>
      </c>
      <c r="I213" s="16"/>
      <c r="J213" s="16">
        <f t="shared" si="35"/>
        <v>1800</v>
      </c>
      <c r="K213" s="16">
        <f t="shared" si="36"/>
        <v>1500</v>
      </c>
      <c r="L213" s="16">
        <f t="shared" si="37"/>
        <v>2700</v>
      </c>
      <c r="M213" s="16">
        <f t="shared" si="38"/>
        <v>6000</v>
      </c>
      <c r="N213" s="16"/>
      <c r="O213" s="16"/>
      <c r="P213" s="16"/>
      <c r="Q213" s="16">
        <f t="shared" si="39"/>
        <v>1800</v>
      </c>
      <c r="R213" s="16">
        <f t="shared" si="40"/>
        <v>1500</v>
      </c>
      <c r="S213" s="16">
        <f t="shared" si="41"/>
        <v>2700</v>
      </c>
      <c r="T213" s="16">
        <f t="shared" si="42"/>
        <v>6000</v>
      </c>
      <c r="U213" s="16"/>
    </row>
    <row r="214" ht="28.05" customHeight="true" spans="1:21">
      <c r="A214" s="16">
        <v>209</v>
      </c>
      <c r="B214" s="16" t="s">
        <v>19</v>
      </c>
      <c r="C214" s="16" t="s">
        <v>218</v>
      </c>
      <c r="D214" s="16">
        <v>45016</v>
      </c>
      <c r="E214" s="16" t="s">
        <v>78</v>
      </c>
      <c r="F214" s="16"/>
      <c r="G214" s="16">
        <v>600</v>
      </c>
      <c r="H214" s="16">
        <f t="shared" si="34"/>
        <v>7200</v>
      </c>
      <c r="I214" s="16"/>
      <c r="J214" s="16">
        <f t="shared" si="35"/>
        <v>2160</v>
      </c>
      <c r="K214" s="16">
        <f t="shared" si="36"/>
        <v>1800</v>
      </c>
      <c r="L214" s="16">
        <f t="shared" si="37"/>
        <v>3240</v>
      </c>
      <c r="M214" s="16">
        <f t="shared" si="38"/>
        <v>7200</v>
      </c>
      <c r="N214" s="16"/>
      <c r="O214" s="16"/>
      <c r="P214" s="16"/>
      <c r="Q214" s="16">
        <f t="shared" si="39"/>
        <v>2160</v>
      </c>
      <c r="R214" s="16">
        <f t="shared" si="40"/>
        <v>1800</v>
      </c>
      <c r="S214" s="16">
        <f t="shared" si="41"/>
        <v>3240</v>
      </c>
      <c r="T214" s="16">
        <f t="shared" si="42"/>
        <v>7200</v>
      </c>
      <c r="U214" s="16"/>
    </row>
    <row r="215" ht="28.05" customHeight="true" spans="1:21">
      <c r="A215" s="16">
        <v>210</v>
      </c>
      <c r="B215" s="16" t="s">
        <v>19</v>
      </c>
      <c r="C215" s="16" t="s">
        <v>208</v>
      </c>
      <c r="D215" s="16">
        <v>45016</v>
      </c>
      <c r="E215" s="16" t="s">
        <v>78</v>
      </c>
      <c r="F215" s="16"/>
      <c r="G215" s="16">
        <v>300</v>
      </c>
      <c r="H215" s="16">
        <f t="shared" si="34"/>
        <v>3600</v>
      </c>
      <c r="I215" s="16"/>
      <c r="J215" s="16">
        <f t="shared" si="35"/>
        <v>1080</v>
      </c>
      <c r="K215" s="16">
        <f t="shared" si="36"/>
        <v>900</v>
      </c>
      <c r="L215" s="16">
        <f t="shared" si="37"/>
        <v>1620</v>
      </c>
      <c r="M215" s="16">
        <f t="shared" si="38"/>
        <v>3600</v>
      </c>
      <c r="N215" s="16"/>
      <c r="O215" s="16"/>
      <c r="P215" s="16"/>
      <c r="Q215" s="16">
        <f t="shared" si="39"/>
        <v>1080</v>
      </c>
      <c r="R215" s="16">
        <f t="shared" si="40"/>
        <v>900</v>
      </c>
      <c r="S215" s="16">
        <f t="shared" si="41"/>
        <v>1620</v>
      </c>
      <c r="T215" s="16">
        <f t="shared" si="42"/>
        <v>3600</v>
      </c>
      <c r="U215" s="16"/>
    </row>
    <row r="216" ht="28.05" customHeight="true" spans="1:21">
      <c r="A216" s="16">
        <v>211</v>
      </c>
      <c r="B216" s="16" t="s">
        <v>19</v>
      </c>
      <c r="C216" s="16" t="s">
        <v>219</v>
      </c>
      <c r="D216" s="16">
        <v>45016</v>
      </c>
      <c r="E216" s="16" t="s">
        <v>78</v>
      </c>
      <c r="F216" s="16"/>
      <c r="G216" s="16">
        <v>230</v>
      </c>
      <c r="H216" s="16">
        <f t="shared" si="34"/>
        <v>2760</v>
      </c>
      <c r="I216" s="16"/>
      <c r="J216" s="16">
        <f t="shared" si="35"/>
        <v>828</v>
      </c>
      <c r="K216" s="16">
        <f t="shared" si="36"/>
        <v>690</v>
      </c>
      <c r="L216" s="16">
        <f t="shared" si="37"/>
        <v>1242</v>
      </c>
      <c r="M216" s="16">
        <f t="shared" si="38"/>
        <v>2760</v>
      </c>
      <c r="N216" s="16"/>
      <c r="O216" s="16"/>
      <c r="P216" s="16"/>
      <c r="Q216" s="16">
        <f t="shared" si="39"/>
        <v>828</v>
      </c>
      <c r="R216" s="16">
        <f t="shared" si="40"/>
        <v>690</v>
      </c>
      <c r="S216" s="16">
        <f t="shared" si="41"/>
        <v>1242</v>
      </c>
      <c r="T216" s="16">
        <f t="shared" si="42"/>
        <v>2760</v>
      </c>
      <c r="U216" s="16"/>
    </row>
    <row r="217" ht="28.05" customHeight="true" spans="1:21">
      <c r="A217" s="16">
        <v>212</v>
      </c>
      <c r="B217" s="16" t="s">
        <v>19</v>
      </c>
      <c r="C217" s="16" t="s">
        <v>219</v>
      </c>
      <c r="D217" s="16">
        <v>45016</v>
      </c>
      <c r="E217" s="16" t="s">
        <v>78</v>
      </c>
      <c r="F217" s="16"/>
      <c r="G217" s="16">
        <v>300</v>
      </c>
      <c r="H217" s="16">
        <f t="shared" si="34"/>
        <v>3600</v>
      </c>
      <c r="I217" s="16"/>
      <c r="J217" s="16">
        <f t="shared" si="35"/>
        <v>1080</v>
      </c>
      <c r="K217" s="16">
        <f t="shared" si="36"/>
        <v>900</v>
      </c>
      <c r="L217" s="16">
        <f t="shared" si="37"/>
        <v>1620</v>
      </c>
      <c r="M217" s="16">
        <f t="shared" si="38"/>
        <v>3600</v>
      </c>
      <c r="N217" s="16"/>
      <c r="O217" s="16"/>
      <c r="P217" s="16"/>
      <c r="Q217" s="16">
        <f t="shared" si="39"/>
        <v>1080</v>
      </c>
      <c r="R217" s="16">
        <f t="shared" si="40"/>
        <v>900</v>
      </c>
      <c r="S217" s="16">
        <f t="shared" si="41"/>
        <v>1620</v>
      </c>
      <c r="T217" s="16">
        <f t="shared" si="42"/>
        <v>3600</v>
      </c>
      <c r="U217" s="16"/>
    </row>
    <row r="218" ht="28.05" customHeight="true" spans="1:21">
      <c r="A218" s="16">
        <v>213</v>
      </c>
      <c r="B218" s="16" t="s">
        <v>19</v>
      </c>
      <c r="C218" s="16" t="s">
        <v>220</v>
      </c>
      <c r="D218" s="16">
        <v>45016</v>
      </c>
      <c r="E218" s="16" t="s">
        <v>78</v>
      </c>
      <c r="F218" s="16"/>
      <c r="G218" s="16">
        <v>350</v>
      </c>
      <c r="H218" s="16">
        <f t="shared" si="34"/>
        <v>4200</v>
      </c>
      <c r="I218" s="16"/>
      <c r="J218" s="16">
        <f t="shared" si="35"/>
        <v>1260</v>
      </c>
      <c r="K218" s="16">
        <f t="shared" si="36"/>
        <v>1050</v>
      </c>
      <c r="L218" s="16">
        <f t="shared" si="37"/>
        <v>1890</v>
      </c>
      <c r="M218" s="16">
        <f t="shared" si="38"/>
        <v>4200</v>
      </c>
      <c r="N218" s="16"/>
      <c r="O218" s="16"/>
      <c r="P218" s="16"/>
      <c r="Q218" s="16">
        <f t="shared" si="39"/>
        <v>1260</v>
      </c>
      <c r="R218" s="16">
        <f t="shared" si="40"/>
        <v>1050</v>
      </c>
      <c r="S218" s="16">
        <f t="shared" si="41"/>
        <v>1890</v>
      </c>
      <c r="T218" s="16">
        <f t="shared" si="42"/>
        <v>4200</v>
      </c>
      <c r="U218" s="16"/>
    </row>
    <row r="219" ht="28.05" customHeight="true" spans="1:21">
      <c r="A219" s="16">
        <v>214</v>
      </c>
      <c r="B219" s="16" t="s">
        <v>19</v>
      </c>
      <c r="C219" s="16" t="s">
        <v>221</v>
      </c>
      <c r="D219" s="16">
        <v>45016</v>
      </c>
      <c r="E219" s="16" t="s">
        <v>78</v>
      </c>
      <c r="F219" s="16"/>
      <c r="G219" s="16">
        <v>480</v>
      </c>
      <c r="H219" s="16">
        <f t="shared" si="34"/>
        <v>5760</v>
      </c>
      <c r="I219" s="16"/>
      <c r="J219" s="16">
        <f t="shared" si="35"/>
        <v>1728</v>
      </c>
      <c r="K219" s="16">
        <f t="shared" si="36"/>
        <v>1440</v>
      </c>
      <c r="L219" s="16">
        <f t="shared" si="37"/>
        <v>2592</v>
      </c>
      <c r="M219" s="16">
        <f t="shared" si="38"/>
        <v>5760</v>
      </c>
      <c r="N219" s="16"/>
      <c r="O219" s="16"/>
      <c r="P219" s="16"/>
      <c r="Q219" s="16">
        <f t="shared" si="39"/>
        <v>1728</v>
      </c>
      <c r="R219" s="16">
        <f t="shared" si="40"/>
        <v>1440</v>
      </c>
      <c r="S219" s="16">
        <f t="shared" si="41"/>
        <v>2592</v>
      </c>
      <c r="T219" s="16">
        <f t="shared" si="42"/>
        <v>5760</v>
      </c>
      <c r="U219" s="16"/>
    </row>
    <row r="220" ht="28.05" customHeight="true" spans="1:21">
      <c r="A220" s="16">
        <v>215</v>
      </c>
      <c r="B220" s="16" t="s">
        <v>19</v>
      </c>
      <c r="C220" s="16" t="s">
        <v>222</v>
      </c>
      <c r="D220" s="16">
        <v>45016</v>
      </c>
      <c r="E220" s="16" t="s">
        <v>78</v>
      </c>
      <c r="F220" s="16"/>
      <c r="G220" s="16">
        <v>500</v>
      </c>
      <c r="H220" s="16">
        <f t="shared" si="34"/>
        <v>6000</v>
      </c>
      <c r="I220" s="16"/>
      <c r="J220" s="16">
        <f t="shared" si="35"/>
        <v>1800</v>
      </c>
      <c r="K220" s="16">
        <f t="shared" si="36"/>
        <v>1500</v>
      </c>
      <c r="L220" s="16">
        <f t="shared" si="37"/>
        <v>2700</v>
      </c>
      <c r="M220" s="16">
        <f t="shared" si="38"/>
        <v>6000</v>
      </c>
      <c r="N220" s="16"/>
      <c r="O220" s="16"/>
      <c r="P220" s="16"/>
      <c r="Q220" s="16">
        <f t="shared" si="39"/>
        <v>1800</v>
      </c>
      <c r="R220" s="16">
        <f t="shared" si="40"/>
        <v>1500</v>
      </c>
      <c r="S220" s="16">
        <f t="shared" si="41"/>
        <v>2700</v>
      </c>
      <c r="T220" s="16">
        <f t="shared" si="42"/>
        <v>6000</v>
      </c>
      <c r="U220" s="16"/>
    </row>
    <row r="221" ht="28.05" customHeight="true" spans="1:21">
      <c r="A221" s="16">
        <v>216</v>
      </c>
      <c r="B221" s="16" t="s">
        <v>19</v>
      </c>
      <c r="C221" s="16" t="s">
        <v>222</v>
      </c>
      <c r="D221" s="16">
        <v>45016</v>
      </c>
      <c r="E221" s="16" t="s">
        <v>78</v>
      </c>
      <c r="F221" s="16"/>
      <c r="G221" s="16">
        <v>530</v>
      </c>
      <c r="H221" s="16">
        <f t="shared" si="34"/>
        <v>6360</v>
      </c>
      <c r="I221" s="16"/>
      <c r="J221" s="16">
        <f t="shared" si="35"/>
        <v>1908</v>
      </c>
      <c r="K221" s="16">
        <f t="shared" si="36"/>
        <v>1590</v>
      </c>
      <c r="L221" s="16">
        <f t="shared" si="37"/>
        <v>2862</v>
      </c>
      <c r="M221" s="16">
        <f t="shared" si="38"/>
        <v>6360</v>
      </c>
      <c r="N221" s="16"/>
      <c r="O221" s="16"/>
      <c r="P221" s="16"/>
      <c r="Q221" s="16">
        <f t="shared" si="39"/>
        <v>1908</v>
      </c>
      <c r="R221" s="16">
        <f t="shared" si="40"/>
        <v>1590</v>
      </c>
      <c r="S221" s="16">
        <f t="shared" si="41"/>
        <v>2862</v>
      </c>
      <c r="T221" s="16">
        <f t="shared" si="42"/>
        <v>6360</v>
      </c>
      <c r="U221" s="16"/>
    </row>
    <row r="222" ht="28.05" customHeight="true" spans="1:21">
      <c r="A222" s="16">
        <v>217</v>
      </c>
      <c r="B222" s="16" t="s">
        <v>19</v>
      </c>
      <c r="C222" s="16" t="s">
        <v>223</v>
      </c>
      <c r="D222" s="16">
        <v>45016</v>
      </c>
      <c r="E222" s="16" t="s">
        <v>78</v>
      </c>
      <c r="F222" s="16"/>
      <c r="G222" s="16">
        <v>300</v>
      </c>
      <c r="H222" s="16">
        <f t="shared" si="34"/>
        <v>3600</v>
      </c>
      <c r="I222" s="16"/>
      <c r="J222" s="16">
        <f t="shared" si="35"/>
        <v>1080</v>
      </c>
      <c r="K222" s="16">
        <f t="shared" si="36"/>
        <v>900</v>
      </c>
      <c r="L222" s="16">
        <f t="shared" si="37"/>
        <v>1620</v>
      </c>
      <c r="M222" s="16">
        <f t="shared" si="38"/>
        <v>3600</v>
      </c>
      <c r="N222" s="16"/>
      <c r="O222" s="16"/>
      <c r="P222" s="16"/>
      <c r="Q222" s="16">
        <f t="shared" si="39"/>
        <v>1080</v>
      </c>
      <c r="R222" s="16">
        <f t="shared" si="40"/>
        <v>900</v>
      </c>
      <c r="S222" s="16">
        <f t="shared" si="41"/>
        <v>1620</v>
      </c>
      <c r="T222" s="16">
        <f t="shared" si="42"/>
        <v>3600</v>
      </c>
      <c r="U222" s="16"/>
    </row>
    <row r="223" ht="28.05" customHeight="true" spans="1:21">
      <c r="A223" s="16">
        <v>218</v>
      </c>
      <c r="B223" s="16" t="s">
        <v>19</v>
      </c>
      <c r="C223" s="16" t="s">
        <v>206</v>
      </c>
      <c r="D223" s="16">
        <v>45016</v>
      </c>
      <c r="E223" s="16" t="s">
        <v>78</v>
      </c>
      <c r="F223" s="16"/>
      <c r="G223" s="16">
        <v>500</v>
      </c>
      <c r="H223" s="16">
        <f t="shared" si="34"/>
        <v>6000</v>
      </c>
      <c r="I223" s="16"/>
      <c r="J223" s="16">
        <f t="shared" si="35"/>
        <v>1800</v>
      </c>
      <c r="K223" s="16">
        <f t="shared" si="36"/>
        <v>1500</v>
      </c>
      <c r="L223" s="16">
        <f t="shared" si="37"/>
        <v>2700</v>
      </c>
      <c r="M223" s="16">
        <f t="shared" si="38"/>
        <v>6000</v>
      </c>
      <c r="N223" s="16"/>
      <c r="O223" s="16"/>
      <c r="P223" s="16"/>
      <c r="Q223" s="16">
        <f t="shared" si="39"/>
        <v>1800</v>
      </c>
      <c r="R223" s="16">
        <f t="shared" si="40"/>
        <v>1500</v>
      </c>
      <c r="S223" s="16">
        <f t="shared" si="41"/>
        <v>2700</v>
      </c>
      <c r="T223" s="16">
        <f t="shared" si="42"/>
        <v>6000</v>
      </c>
      <c r="U223" s="16"/>
    </row>
    <row r="224" ht="28.05" customHeight="true" spans="1:21">
      <c r="A224" s="16">
        <v>219</v>
      </c>
      <c r="B224" s="16" t="s">
        <v>19</v>
      </c>
      <c r="C224" s="16" t="s">
        <v>224</v>
      </c>
      <c r="D224" s="16">
        <v>45016</v>
      </c>
      <c r="E224" s="16" t="s">
        <v>78</v>
      </c>
      <c r="F224" s="16"/>
      <c r="G224" s="16">
        <v>700</v>
      </c>
      <c r="H224" s="16">
        <f t="shared" si="34"/>
        <v>8400</v>
      </c>
      <c r="I224" s="16"/>
      <c r="J224" s="16">
        <f t="shared" si="35"/>
        <v>2520</v>
      </c>
      <c r="K224" s="16">
        <f t="shared" si="36"/>
        <v>2100</v>
      </c>
      <c r="L224" s="16">
        <f t="shared" si="37"/>
        <v>3780</v>
      </c>
      <c r="M224" s="16">
        <f t="shared" si="38"/>
        <v>8400</v>
      </c>
      <c r="N224" s="16"/>
      <c r="O224" s="16"/>
      <c r="P224" s="16"/>
      <c r="Q224" s="16">
        <f t="shared" si="39"/>
        <v>2520</v>
      </c>
      <c r="R224" s="16">
        <f t="shared" si="40"/>
        <v>2100</v>
      </c>
      <c r="S224" s="16">
        <f t="shared" si="41"/>
        <v>3780</v>
      </c>
      <c r="T224" s="16">
        <f t="shared" si="42"/>
        <v>8400</v>
      </c>
      <c r="U224" s="16"/>
    </row>
    <row r="225" ht="28.05" customHeight="true" spans="1:21">
      <c r="A225" s="16">
        <v>220</v>
      </c>
      <c r="B225" s="16" t="s">
        <v>19</v>
      </c>
      <c r="C225" s="16" t="s">
        <v>215</v>
      </c>
      <c r="D225" s="16">
        <v>45016</v>
      </c>
      <c r="E225" s="16" t="s">
        <v>78</v>
      </c>
      <c r="F225" s="16"/>
      <c r="G225" s="16">
        <f>300-300</f>
        <v>0</v>
      </c>
      <c r="H225" s="16">
        <f>300*12</f>
        <v>3600</v>
      </c>
      <c r="I225" s="16"/>
      <c r="J225" s="16">
        <v>1080</v>
      </c>
      <c r="K225" s="16">
        <v>900</v>
      </c>
      <c r="L225" s="16">
        <v>1620</v>
      </c>
      <c r="M225" s="16">
        <f t="shared" si="38"/>
        <v>3600</v>
      </c>
      <c r="N225" s="16">
        <v>1080</v>
      </c>
      <c r="O225" s="16">
        <v>900</v>
      </c>
      <c r="P225" s="16">
        <v>1620</v>
      </c>
      <c r="Q225" s="16"/>
      <c r="R225" s="16"/>
      <c r="S225" s="16"/>
      <c r="T225" s="16"/>
      <c r="U225" s="16"/>
    </row>
    <row r="226" ht="28.05" customHeight="true" spans="1:21">
      <c r="A226" s="16">
        <v>221</v>
      </c>
      <c r="B226" s="16" t="s">
        <v>19</v>
      </c>
      <c r="C226" s="16" t="s">
        <v>218</v>
      </c>
      <c r="D226" s="16">
        <v>45016</v>
      </c>
      <c r="E226" s="16" t="s">
        <v>78</v>
      </c>
      <c r="F226" s="16"/>
      <c r="G226" s="16">
        <v>50</v>
      </c>
      <c r="H226" s="16">
        <f t="shared" si="34"/>
        <v>600</v>
      </c>
      <c r="I226" s="16"/>
      <c r="J226" s="16">
        <f t="shared" si="35"/>
        <v>180</v>
      </c>
      <c r="K226" s="16">
        <f t="shared" si="36"/>
        <v>150</v>
      </c>
      <c r="L226" s="16">
        <f t="shared" si="37"/>
        <v>270</v>
      </c>
      <c r="M226" s="16">
        <f t="shared" si="38"/>
        <v>600</v>
      </c>
      <c r="N226" s="16"/>
      <c r="O226" s="16"/>
      <c r="P226" s="16"/>
      <c r="Q226" s="16">
        <f t="shared" si="39"/>
        <v>180</v>
      </c>
      <c r="R226" s="16">
        <f t="shared" si="40"/>
        <v>150</v>
      </c>
      <c r="S226" s="16">
        <f t="shared" si="41"/>
        <v>270</v>
      </c>
      <c r="T226" s="16">
        <f t="shared" si="42"/>
        <v>600</v>
      </c>
      <c r="U226" s="16"/>
    </row>
    <row r="227" ht="28.05" customHeight="true" spans="1:21">
      <c r="A227" s="16">
        <v>222</v>
      </c>
      <c r="B227" s="16" t="s">
        <v>19</v>
      </c>
      <c r="C227" s="16" t="s">
        <v>207</v>
      </c>
      <c r="D227" s="16">
        <v>45016</v>
      </c>
      <c r="E227" s="16" t="s">
        <v>78</v>
      </c>
      <c r="F227" s="16"/>
      <c r="G227" s="16">
        <v>300</v>
      </c>
      <c r="H227" s="16">
        <f t="shared" si="34"/>
        <v>3600</v>
      </c>
      <c r="I227" s="16"/>
      <c r="J227" s="16">
        <f t="shared" si="35"/>
        <v>1080</v>
      </c>
      <c r="K227" s="16">
        <f t="shared" si="36"/>
        <v>900</v>
      </c>
      <c r="L227" s="16">
        <f t="shared" si="37"/>
        <v>1620</v>
      </c>
      <c r="M227" s="16">
        <f t="shared" si="38"/>
        <v>3600</v>
      </c>
      <c r="N227" s="16"/>
      <c r="O227" s="16"/>
      <c r="P227" s="16"/>
      <c r="Q227" s="16">
        <f t="shared" si="39"/>
        <v>1080</v>
      </c>
      <c r="R227" s="16">
        <f t="shared" si="40"/>
        <v>900</v>
      </c>
      <c r="S227" s="16">
        <f t="shared" si="41"/>
        <v>1620</v>
      </c>
      <c r="T227" s="16">
        <f t="shared" si="42"/>
        <v>3600</v>
      </c>
      <c r="U227" s="16"/>
    </row>
    <row r="228" ht="28.05" customHeight="true" spans="1:21">
      <c r="A228" s="16">
        <v>223</v>
      </c>
      <c r="B228" s="16" t="s">
        <v>19</v>
      </c>
      <c r="C228" s="16" t="s">
        <v>203</v>
      </c>
      <c r="D228" s="16">
        <v>45016</v>
      </c>
      <c r="E228" s="16" t="s">
        <v>78</v>
      </c>
      <c r="F228" s="16"/>
      <c r="G228" s="16">
        <v>300</v>
      </c>
      <c r="H228" s="16">
        <f t="shared" si="34"/>
        <v>3600</v>
      </c>
      <c r="I228" s="16"/>
      <c r="J228" s="16">
        <f t="shared" si="35"/>
        <v>1080</v>
      </c>
      <c r="K228" s="16">
        <f t="shared" si="36"/>
        <v>900</v>
      </c>
      <c r="L228" s="16">
        <f t="shared" si="37"/>
        <v>1620</v>
      </c>
      <c r="M228" s="16">
        <f t="shared" si="38"/>
        <v>3600</v>
      </c>
      <c r="N228" s="16"/>
      <c r="O228" s="16"/>
      <c r="P228" s="16"/>
      <c r="Q228" s="16">
        <f t="shared" si="39"/>
        <v>1080</v>
      </c>
      <c r="R228" s="16">
        <f t="shared" si="40"/>
        <v>900</v>
      </c>
      <c r="S228" s="16">
        <f t="shared" si="41"/>
        <v>1620</v>
      </c>
      <c r="T228" s="16">
        <f t="shared" si="42"/>
        <v>3600</v>
      </c>
      <c r="U228" s="16"/>
    </row>
    <row r="229" ht="28.05" customHeight="true" spans="1:21">
      <c r="A229" s="16">
        <v>224</v>
      </c>
      <c r="B229" s="16" t="s">
        <v>19</v>
      </c>
      <c r="C229" s="16" t="s">
        <v>225</v>
      </c>
      <c r="D229" s="16">
        <v>45016</v>
      </c>
      <c r="E229" s="16" t="s">
        <v>78</v>
      </c>
      <c r="F229" s="16"/>
      <c r="G229" s="16">
        <v>650</v>
      </c>
      <c r="H229" s="16">
        <f t="shared" si="34"/>
        <v>7800</v>
      </c>
      <c r="I229" s="16"/>
      <c r="J229" s="16">
        <f t="shared" si="35"/>
        <v>2340</v>
      </c>
      <c r="K229" s="16">
        <f t="shared" si="36"/>
        <v>1950</v>
      </c>
      <c r="L229" s="16">
        <f t="shared" si="37"/>
        <v>3510</v>
      </c>
      <c r="M229" s="16">
        <f t="shared" si="38"/>
        <v>7800</v>
      </c>
      <c r="N229" s="16"/>
      <c r="O229" s="16"/>
      <c r="P229" s="16"/>
      <c r="Q229" s="16">
        <f t="shared" si="39"/>
        <v>2340</v>
      </c>
      <c r="R229" s="16">
        <f t="shared" si="40"/>
        <v>1950</v>
      </c>
      <c r="S229" s="16">
        <f t="shared" si="41"/>
        <v>3510</v>
      </c>
      <c r="T229" s="16">
        <f t="shared" si="42"/>
        <v>7800</v>
      </c>
      <c r="U229" s="16"/>
    </row>
    <row r="230" ht="28.05" customHeight="true" spans="1:21">
      <c r="A230" s="16">
        <v>225</v>
      </c>
      <c r="B230" s="16" t="s">
        <v>19</v>
      </c>
      <c r="C230" s="16" t="s">
        <v>225</v>
      </c>
      <c r="D230" s="16">
        <v>45016</v>
      </c>
      <c r="E230" s="16" t="s">
        <v>78</v>
      </c>
      <c r="F230" s="16"/>
      <c r="G230" s="16">
        <v>310</v>
      </c>
      <c r="H230" s="16">
        <f t="shared" si="34"/>
        <v>3720</v>
      </c>
      <c r="I230" s="16"/>
      <c r="J230" s="16">
        <f t="shared" si="35"/>
        <v>1116</v>
      </c>
      <c r="K230" s="16">
        <f t="shared" si="36"/>
        <v>930</v>
      </c>
      <c r="L230" s="16">
        <f t="shared" si="37"/>
        <v>1674</v>
      </c>
      <c r="M230" s="16">
        <f t="shared" si="38"/>
        <v>3720</v>
      </c>
      <c r="N230" s="16"/>
      <c r="O230" s="16"/>
      <c r="P230" s="16"/>
      <c r="Q230" s="16">
        <f t="shared" si="39"/>
        <v>1116</v>
      </c>
      <c r="R230" s="16">
        <f t="shared" si="40"/>
        <v>930</v>
      </c>
      <c r="S230" s="16">
        <f t="shared" si="41"/>
        <v>1674</v>
      </c>
      <c r="T230" s="16">
        <f t="shared" si="42"/>
        <v>3720</v>
      </c>
      <c r="U230" s="16"/>
    </row>
    <row r="231" ht="28.05" customHeight="true" spans="1:21">
      <c r="A231" s="16">
        <v>226</v>
      </c>
      <c r="B231" s="16" t="s">
        <v>19</v>
      </c>
      <c r="C231" s="16" t="s">
        <v>226</v>
      </c>
      <c r="D231" s="16">
        <v>45016</v>
      </c>
      <c r="E231" s="16" t="s">
        <v>78</v>
      </c>
      <c r="F231" s="16"/>
      <c r="G231" s="16">
        <v>350</v>
      </c>
      <c r="H231" s="16">
        <f t="shared" si="34"/>
        <v>4200</v>
      </c>
      <c r="I231" s="16"/>
      <c r="J231" s="16">
        <f t="shared" si="35"/>
        <v>1260</v>
      </c>
      <c r="K231" s="16">
        <f t="shared" si="36"/>
        <v>1050</v>
      </c>
      <c r="L231" s="16">
        <f t="shared" si="37"/>
        <v>1890</v>
      </c>
      <c r="M231" s="16">
        <f t="shared" si="38"/>
        <v>4200</v>
      </c>
      <c r="N231" s="16"/>
      <c r="O231" s="16"/>
      <c r="P231" s="16"/>
      <c r="Q231" s="16">
        <f t="shared" si="39"/>
        <v>1260</v>
      </c>
      <c r="R231" s="16">
        <f t="shared" si="40"/>
        <v>1050</v>
      </c>
      <c r="S231" s="16">
        <f t="shared" si="41"/>
        <v>1890</v>
      </c>
      <c r="T231" s="16">
        <f t="shared" si="42"/>
        <v>4200</v>
      </c>
      <c r="U231" s="16"/>
    </row>
    <row r="232" ht="28.05" customHeight="true" spans="1:21">
      <c r="A232" s="16">
        <v>227</v>
      </c>
      <c r="B232" s="16" t="s">
        <v>19</v>
      </c>
      <c r="C232" s="16" t="s">
        <v>227</v>
      </c>
      <c r="D232" s="16">
        <v>45016</v>
      </c>
      <c r="E232" s="16" t="s">
        <v>78</v>
      </c>
      <c r="F232" s="16">
        <f>138.08-14.17</f>
        <v>123.91</v>
      </c>
      <c r="G232" s="16">
        <v>400</v>
      </c>
      <c r="H232" s="16">
        <f t="shared" ref="H232:H244" si="43">G232*12</f>
        <v>4800</v>
      </c>
      <c r="I232" s="16"/>
      <c r="J232" s="16">
        <f t="shared" ref="J232:J244" si="44">H232*0.3</f>
        <v>1440</v>
      </c>
      <c r="K232" s="16">
        <f t="shared" ref="K232:K244" si="45">H232*0.25</f>
        <v>1200</v>
      </c>
      <c r="L232" s="16">
        <f t="shared" ref="L232:L244" si="46">H232*0.45</f>
        <v>2160</v>
      </c>
      <c r="M232" s="16">
        <f t="shared" ref="M232:M244" si="47">J232+K232+L232</f>
        <v>4800</v>
      </c>
      <c r="N232" s="16"/>
      <c r="O232" s="16"/>
      <c r="P232" s="16"/>
      <c r="Q232" s="16">
        <f t="shared" si="39"/>
        <v>1440</v>
      </c>
      <c r="R232" s="16">
        <f t="shared" si="40"/>
        <v>1200</v>
      </c>
      <c r="S232" s="16">
        <f t="shared" si="41"/>
        <v>2160</v>
      </c>
      <c r="T232" s="16">
        <f t="shared" si="42"/>
        <v>4800</v>
      </c>
      <c r="U232" s="16"/>
    </row>
    <row r="233" ht="28.05" customHeight="true" spans="1:21">
      <c r="A233" s="16">
        <v>228</v>
      </c>
      <c r="B233" s="16" t="s">
        <v>19</v>
      </c>
      <c r="C233" s="16" t="s">
        <v>228</v>
      </c>
      <c r="D233" s="16">
        <v>45016</v>
      </c>
      <c r="E233" s="16" t="s">
        <v>78</v>
      </c>
      <c r="F233" s="16"/>
      <c r="G233" s="16">
        <v>300</v>
      </c>
      <c r="H233" s="16">
        <f t="shared" si="43"/>
        <v>3600</v>
      </c>
      <c r="I233" s="16"/>
      <c r="J233" s="16">
        <f t="shared" si="44"/>
        <v>1080</v>
      </c>
      <c r="K233" s="16">
        <f t="shared" si="45"/>
        <v>900</v>
      </c>
      <c r="L233" s="16">
        <f t="shared" si="46"/>
        <v>1620</v>
      </c>
      <c r="M233" s="16">
        <f t="shared" si="47"/>
        <v>3600</v>
      </c>
      <c r="N233" s="16"/>
      <c r="O233" s="16"/>
      <c r="P233" s="16"/>
      <c r="Q233" s="16">
        <f t="shared" si="39"/>
        <v>1080</v>
      </c>
      <c r="R233" s="16">
        <f t="shared" si="40"/>
        <v>900</v>
      </c>
      <c r="S233" s="16">
        <f t="shared" si="41"/>
        <v>1620</v>
      </c>
      <c r="T233" s="16">
        <f t="shared" si="42"/>
        <v>3600</v>
      </c>
      <c r="U233" s="16"/>
    </row>
    <row r="234" ht="28.05" customHeight="true" spans="1:21">
      <c r="A234" s="16">
        <v>229</v>
      </c>
      <c r="B234" s="16" t="s">
        <v>19</v>
      </c>
      <c r="C234" s="16" t="s">
        <v>229</v>
      </c>
      <c r="D234" s="16">
        <v>45016</v>
      </c>
      <c r="E234" s="16" t="s">
        <v>78</v>
      </c>
      <c r="F234" s="16"/>
      <c r="G234" s="16">
        <v>50</v>
      </c>
      <c r="H234" s="16">
        <f t="shared" si="43"/>
        <v>600</v>
      </c>
      <c r="I234" s="16"/>
      <c r="J234" s="16">
        <f t="shared" si="44"/>
        <v>180</v>
      </c>
      <c r="K234" s="16">
        <f t="shared" si="45"/>
        <v>150</v>
      </c>
      <c r="L234" s="16">
        <f t="shared" si="46"/>
        <v>270</v>
      </c>
      <c r="M234" s="16">
        <f t="shared" si="47"/>
        <v>600</v>
      </c>
      <c r="N234" s="16"/>
      <c r="O234" s="16"/>
      <c r="P234" s="16"/>
      <c r="Q234" s="16">
        <f t="shared" si="39"/>
        <v>180</v>
      </c>
      <c r="R234" s="16">
        <f t="shared" si="40"/>
        <v>150</v>
      </c>
      <c r="S234" s="16">
        <f t="shared" si="41"/>
        <v>270</v>
      </c>
      <c r="T234" s="16">
        <f t="shared" si="42"/>
        <v>600</v>
      </c>
      <c r="U234" s="16"/>
    </row>
    <row r="235" ht="28.05" customHeight="true" spans="1:21">
      <c r="A235" s="16">
        <v>230</v>
      </c>
      <c r="B235" s="16" t="s">
        <v>19</v>
      </c>
      <c r="C235" s="16" t="s">
        <v>230</v>
      </c>
      <c r="D235" s="16">
        <v>45016</v>
      </c>
      <c r="E235" s="16" t="s">
        <v>78</v>
      </c>
      <c r="F235" s="16"/>
      <c r="G235" s="16">
        <v>800</v>
      </c>
      <c r="H235" s="16">
        <f t="shared" si="43"/>
        <v>9600</v>
      </c>
      <c r="I235" s="16"/>
      <c r="J235" s="16">
        <f t="shared" si="44"/>
        <v>2880</v>
      </c>
      <c r="K235" s="16">
        <f t="shared" si="45"/>
        <v>2400</v>
      </c>
      <c r="L235" s="16">
        <f t="shared" si="46"/>
        <v>4320</v>
      </c>
      <c r="M235" s="16">
        <f t="shared" si="47"/>
        <v>9600</v>
      </c>
      <c r="N235" s="16"/>
      <c r="O235" s="16"/>
      <c r="P235" s="16"/>
      <c r="Q235" s="16">
        <f t="shared" si="39"/>
        <v>2880</v>
      </c>
      <c r="R235" s="16">
        <f t="shared" si="40"/>
        <v>2400</v>
      </c>
      <c r="S235" s="16">
        <f t="shared" si="41"/>
        <v>4320</v>
      </c>
      <c r="T235" s="16">
        <f t="shared" si="42"/>
        <v>9600</v>
      </c>
      <c r="U235" s="16"/>
    </row>
    <row r="236" ht="28.05" customHeight="true" spans="1:21">
      <c r="A236" s="16">
        <v>231</v>
      </c>
      <c r="B236" s="16" t="s">
        <v>19</v>
      </c>
      <c r="C236" s="16" t="s">
        <v>231</v>
      </c>
      <c r="D236" s="16">
        <v>45016</v>
      </c>
      <c r="E236" s="16" t="s">
        <v>78</v>
      </c>
      <c r="F236" s="16"/>
      <c r="G236" s="16">
        <v>500</v>
      </c>
      <c r="H236" s="16">
        <f t="shared" si="43"/>
        <v>6000</v>
      </c>
      <c r="I236" s="16"/>
      <c r="J236" s="16">
        <f t="shared" si="44"/>
        <v>1800</v>
      </c>
      <c r="K236" s="16">
        <f t="shared" si="45"/>
        <v>1500</v>
      </c>
      <c r="L236" s="16">
        <f t="shared" si="46"/>
        <v>2700</v>
      </c>
      <c r="M236" s="16">
        <f t="shared" si="47"/>
        <v>6000</v>
      </c>
      <c r="N236" s="16"/>
      <c r="O236" s="16"/>
      <c r="P236" s="16"/>
      <c r="Q236" s="16">
        <f t="shared" si="39"/>
        <v>1800</v>
      </c>
      <c r="R236" s="16">
        <f t="shared" si="40"/>
        <v>1500</v>
      </c>
      <c r="S236" s="16">
        <f t="shared" si="41"/>
        <v>2700</v>
      </c>
      <c r="T236" s="16">
        <f t="shared" si="42"/>
        <v>6000</v>
      </c>
      <c r="U236" s="16"/>
    </row>
    <row r="237" ht="28.05" customHeight="true" spans="1:21">
      <c r="A237" s="16">
        <v>232</v>
      </c>
      <c r="B237" s="16" t="s">
        <v>19</v>
      </c>
      <c r="C237" s="16" t="s">
        <v>232</v>
      </c>
      <c r="D237" s="16">
        <v>45016</v>
      </c>
      <c r="E237" s="16" t="s">
        <v>78</v>
      </c>
      <c r="F237" s="16"/>
      <c r="G237" s="16">
        <v>610</v>
      </c>
      <c r="H237" s="16">
        <f t="shared" si="43"/>
        <v>7320</v>
      </c>
      <c r="I237" s="16"/>
      <c r="J237" s="16">
        <f t="shared" si="44"/>
        <v>2196</v>
      </c>
      <c r="K237" s="16">
        <f t="shared" si="45"/>
        <v>1830</v>
      </c>
      <c r="L237" s="16">
        <f t="shared" si="46"/>
        <v>3294</v>
      </c>
      <c r="M237" s="16">
        <f t="shared" si="47"/>
        <v>7320</v>
      </c>
      <c r="N237" s="16"/>
      <c r="O237" s="16"/>
      <c r="P237" s="16"/>
      <c r="Q237" s="16">
        <f t="shared" si="39"/>
        <v>2196</v>
      </c>
      <c r="R237" s="16">
        <f t="shared" si="40"/>
        <v>1830</v>
      </c>
      <c r="S237" s="16">
        <f t="shared" si="41"/>
        <v>3294</v>
      </c>
      <c r="T237" s="16">
        <f t="shared" si="42"/>
        <v>7320</v>
      </c>
      <c r="U237" s="16"/>
    </row>
    <row r="238" ht="28.05" customHeight="true" spans="1:21">
      <c r="A238" s="16">
        <v>233</v>
      </c>
      <c r="B238" s="16" t="s">
        <v>19</v>
      </c>
      <c r="C238" s="16" t="s">
        <v>233</v>
      </c>
      <c r="D238" s="16">
        <v>45016</v>
      </c>
      <c r="E238" s="16" t="s">
        <v>78</v>
      </c>
      <c r="F238" s="16"/>
      <c r="G238" s="16">
        <v>500</v>
      </c>
      <c r="H238" s="16">
        <f t="shared" si="43"/>
        <v>6000</v>
      </c>
      <c r="I238" s="16"/>
      <c r="J238" s="16">
        <f t="shared" si="44"/>
        <v>1800</v>
      </c>
      <c r="K238" s="16">
        <f t="shared" si="45"/>
        <v>1500</v>
      </c>
      <c r="L238" s="16">
        <f t="shared" si="46"/>
        <v>2700</v>
      </c>
      <c r="M238" s="16">
        <f t="shared" si="47"/>
        <v>6000</v>
      </c>
      <c r="N238" s="16"/>
      <c r="O238" s="16"/>
      <c r="P238" s="16"/>
      <c r="Q238" s="16">
        <f t="shared" si="39"/>
        <v>1800</v>
      </c>
      <c r="R238" s="16">
        <f t="shared" si="40"/>
        <v>1500</v>
      </c>
      <c r="S238" s="16">
        <f t="shared" si="41"/>
        <v>2700</v>
      </c>
      <c r="T238" s="16">
        <f t="shared" si="42"/>
        <v>6000</v>
      </c>
      <c r="U238" s="16"/>
    </row>
    <row r="239" ht="28.05" customHeight="true" spans="1:21">
      <c r="A239" s="16">
        <v>234</v>
      </c>
      <c r="B239" s="16" t="s">
        <v>19</v>
      </c>
      <c r="C239" s="16" t="s">
        <v>234</v>
      </c>
      <c r="D239" s="16">
        <v>45016</v>
      </c>
      <c r="E239" s="16" t="s">
        <v>78</v>
      </c>
      <c r="F239" s="16"/>
      <c r="G239" s="16">
        <v>300</v>
      </c>
      <c r="H239" s="16">
        <f t="shared" si="43"/>
        <v>3600</v>
      </c>
      <c r="I239" s="16"/>
      <c r="J239" s="16">
        <f t="shared" si="44"/>
        <v>1080</v>
      </c>
      <c r="K239" s="16">
        <f t="shared" si="45"/>
        <v>900</v>
      </c>
      <c r="L239" s="16">
        <f t="shared" si="46"/>
        <v>1620</v>
      </c>
      <c r="M239" s="16">
        <f t="shared" si="47"/>
        <v>3600</v>
      </c>
      <c r="N239" s="16"/>
      <c r="O239" s="16"/>
      <c r="P239" s="16"/>
      <c r="Q239" s="16">
        <f t="shared" si="39"/>
        <v>1080</v>
      </c>
      <c r="R239" s="16">
        <f t="shared" si="40"/>
        <v>900</v>
      </c>
      <c r="S239" s="16">
        <f t="shared" si="41"/>
        <v>1620</v>
      </c>
      <c r="T239" s="16">
        <f t="shared" si="42"/>
        <v>3600</v>
      </c>
      <c r="U239" s="16"/>
    </row>
    <row r="240" ht="28.05" customHeight="true" spans="1:21">
      <c r="A240" s="16">
        <v>235</v>
      </c>
      <c r="B240" s="16" t="s">
        <v>19</v>
      </c>
      <c r="C240" s="16" t="s">
        <v>235</v>
      </c>
      <c r="D240" s="16">
        <v>45016</v>
      </c>
      <c r="E240" s="16" t="s">
        <v>78</v>
      </c>
      <c r="F240" s="16"/>
      <c r="G240" s="16">
        <v>510</v>
      </c>
      <c r="H240" s="16">
        <f t="shared" si="43"/>
        <v>6120</v>
      </c>
      <c r="I240" s="16"/>
      <c r="J240" s="16">
        <f t="shared" si="44"/>
        <v>1836</v>
      </c>
      <c r="K240" s="16">
        <f t="shared" si="45"/>
        <v>1530</v>
      </c>
      <c r="L240" s="16">
        <f t="shared" si="46"/>
        <v>2754</v>
      </c>
      <c r="M240" s="16">
        <f t="shared" si="47"/>
        <v>6120</v>
      </c>
      <c r="N240" s="16"/>
      <c r="O240" s="16"/>
      <c r="P240" s="16"/>
      <c r="Q240" s="16">
        <f t="shared" si="39"/>
        <v>1836</v>
      </c>
      <c r="R240" s="16">
        <f t="shared" si="40"/>
        <v>1530</v>
      </c>
      <c r="S240" s="16">
        <f t="shared" si="41"/>
        <v>2754</v>
      </c>
      <c r="T240" s="16">
        <f t="shared" si="42"/>
        <v>6120</v>
      </c>
      <c r="U240" s="16"/>
    </row>
    <row r="241" ht="28.05" customHeight="true" spans="1:21">
      <c r="A241" s="16">
        <v>236</v>
      </c>
      <c r="B241" s="16" t="s">
        <v>19</v>
      </c>
      <c r="C241" s="16" t="s">
        <v>236</v>
      </c>
      <c r="D241" s="16">
        <v>45016</v>
      </c>
      <c r="E241" s="16" t="s">
        <v>78</v>
      </c>
      <c r="F241" s="16"/>
      <c r="G241" s="16">
        <f>390-10</f>
        <v>380</v>
      </c>
      <c r="H241" s="16">
        <f>390*12</f>
        <v>4680</v>
      </c>
      <c r="I241" s="16"/>
      <c r="J241" s="16">
        <f t="shared" si="44"/>
        <v>1404</v>
      </c>
      <c r="K241" s="16">
        <f t="shared" si="45"/>
        <v>1170</v>
      </c>
      <c r="L241" s="16">
        <f t="shared" si="46"/>
        <v>2106</v>
      </c>
      <c r="M241" s="16">
        <f t="shared" si="47"/>
        <v>4680</v>
      </c>
      <c r="N241" s="16">
        <v>36</v>
      </c>
      <c r="O241" s="16">
        <v>30</v>
      </c>
      <c r="P241" s="16">
        <v>54</v>
      </c>
      <c r="Q241" s="16">
        <f t="shared" si="39"/>
        <v>1368</v>
      </c>
      <c r="R241" s="16">
        <f t="shared" si="40"/>
        <v>1140</v>
      </c>
      <c r="S241" s="16">
        <f t="shared" si="41"/>
        <v>2052</v>
      </c>
      <c r="T241" s="16">
        <f t="shared" si="42"/>
        <v>4560</v>
      </c>
      <c r="U241" s="16"/>
    </row>
    <row r="242" ht="28.05" customHeight="true" spans="1:21">
      <c r="A242" s="16">
        <v>237</v>
      </c>
      <c r="B242" s="16" t="s">
        <v>19</v>
      </c>
      <c r="C242" s="16" t="s">
        <v>237</v>
      </c>
      <c r="D242" s="16">
        <v>45016</v>
      </c>
      <c r="E242" s="16" t="s">
        <v>78</v>
      </c>
      <c r="F242" s="16"/>
      <c r="G242" s="16">
        <f>400-400</f>
        <v>0</v>
      </c>
      <c r="H242" s="16">
        <f>400*12</f>
        <v>4800</v>
      </c>
      <c r="I242" s="16"/>
      <c r="J242" s="16">
        <v>1440</v>
      </c>
      <c r="K242" s="16">
        <v>1200</v>
      </c>
      <c r="L242" s="16">
        <v>2160</v>
      </c>
      <c r="M242" s="16">
        <f t="shared" si="47"/>
        <v>4800</v>
      </c>
      <c r="N242" s="16">
        <v>1440</v>
      </c>
      <c r="O242" s="16">
        <v>1200</v>
      </c>
      <c r="P242" s="16">
        <v>2160</v>
      </c>
      <c r="Q242" s="16"/>
      <c r="R242" s="16"/>
      <c r="S242" s="16"/>
      <c r="T242" s="16"/>
      <c r="U242" s="16"/>
    </row>
    <row r="243" ht="28.05" customHeight="true" spans="1:21">
      <c r="A243" s="16">
        <v>238</v>
      </c>
      <c r="B243" s="16" t="s">
        <v>19</v>
      </c>
      <c r="C243" s="16" t="s">
        <v>238</v>
      </c>
      <c r="D243" s="16">
        <v>45016</v>
      </c>
      <c r="E243" s="16" t="s">
        <v>78</v>
      </c>
      <c r="F243" s="16"/>
      <c r="G243" s="16">
        <v>150</v>
      </c>
      <c r="H243" s="16">
        <f t="shared" si="43"/>
        <v>1800</v>
      </c>
      <c r="I243" s="16"/>
      <c r="J243" s="16">
        <f t="shared" si="44"/>
        <v>540</v>
      </c>
      <c r="K243" s="16">
        <f t="shared" si="45"/>
        <v>450</v>
      </c>
      <c r="L243" s="16">
        <f t="shared" si="46"/>
        <v>810</v>
      </c>
      <c r="M243" s="16">
        <f t="shared" si="47"/>
        <v>1800</v>
      </c>
      <c r="N243" s="16"/>
      <c r="O243" s="16"/>
      <c r="P243" s="16"/>
      <c r="Q243" s="16">
        <f t="shared" si="39"/>
        <v>540</v>
      </c>
      <c r="R243" s="16">
        <f t="shared" si="40"/>
        <v>450</v>
      </c>
      <c r="S243" s="16">
        <f t="shared" si="41"/>
        <v>810</v>
      </c>
      <c r="T243" s="16">
        <f t="shared" si="42"/>
        <v>1800</v>
      </c>
      <c r="U243" s="16"/>
    </row>
    <row r="244" ht="28.05" customHeight="true" spans="1:21">
      <c r="A244" s="16">
        <v>239</v>
      </c>
      <c r="B244" s="16" t="s">
        <v>19</v>
      </c>
      <c r="C244" s="16" t="s">
        <v>237</v>
      </c>
      <c r="D244" s="16">
        <v>45016</v>
      </c>
      <c r="E244" s="16" t="s">
        <v>78</v>
      </c>
      <c r="F244" s="16"/>
      <c r="G244" s="16">
        <f>100-100</f>
        <v>0</v>
      </c>
      <c r="H244" s="16">
        <f>100*12</f>
        <v>1200</v>
      </c>
      <c r="I244" s="16"/>
      <c r="J244" s="16">
        <v>360</v>
      </c>
      <c r="K244" s="16">
        <v>300</v>
      </c>
      <c r="L244" s="16">
        <v>540</v>
      </c>
      <c r="M244" s="16">
        <f t="shared" si="47"/>
        <v>1200</v>
      </c>
      <c r="N244" s="16">
        <v>360</v>
      </c>
      <c r="O244" s="16">
        <v>300</v>
      </c>
      <c r="P244" s="16">
        <v>540</v>
      </c>
      <c r="Q244" s="16"/>
      <c r="R244" s="16"/>
      <c r="S244" s="16"/>
      <c r="T244" s="16"/>
      <c r="U244" s="16"/>
    </row>
    <row r="245" ht="29" customHeight="true" spans="1:21">
      <c r="A245" s="16" t="s">
        <v>25</v>
      </c>
      <c r="B245" s="16"/>
      <c r="C245" s="16"/>
      <c r="D245" s="16"/>
      <c r="E245" s="16"/>
      <c r="F245" s="16">
        <f t="shared" ref="F245:S245" si="48">SUM(F6:F244)</f>
        <v>6174.97</v>
      </c>
      <c r="G245" s="16">
        <f t="shared" si="48"/>
        <v>266174</v>
      </c>
      <c r="H245" s="16">
        <f t="shared" si="48"/>
        <v>3378516</v>
      </c>
      <c r="I245" s="16">
        <f t="shared" si="48"/>
        <v>857624.4</v>
      </c>
      <c r="J245" s="16">
        <f t="shared" si="48"/>
        <v>1013554.8</v>
      </c>
      <c r="K245" s="16">
        <f t="shared" si="48"/>
        <v>844629</v>
      </c>
      <c r="L245" s="16">
        <f t="shared" si="48"/>
        <v>662707.8</v>
      </c>
      <c r="M245" s="16">
        <f t="shared" si="48"/>
        <v>2520891.6</v>
      </c>
      <c r="N245" s="16">
        <f t="shared" si="48"/>
        <v>5508</v>
      </c>
      <c r="O245" s="16">
        <f t="shared" si="48"/>
        <v>4590</v>
      </c>
      <c r="P245" s="16">
        <f t="shared" si="48"/>
        <v>8262</v>
      </c>
      <c r="Q245" s="16">
        <f t="shared" si="48"/>
        <v>1008046.8</v>
      </c>
      <c r="R245" s="16">
        <f t="shared" si="48"/>
        <v>840039</v>
      </c>
      <c r="S245" s="16">
        <f t="shared" si="48"/>
        <v>654445.8</v>
      </c>
      <c r="T245" s="16">
        <f>Q245+R245+S245</f>
        <v>2502531.6</v>
      </c>
      <c r="U245" s="16"/>
    </row>
  </sheetData>
  <mergeCells count="16">
    <mergeCell ref="A2:U2"/>
    <mergeCell ref="A3:F3"/>
    <mergeCell ref="T3:U3"/>
    <mergeCell ref="J4:M4"/>
    <mergeCell ref="N4:P4"/>
    <mergeCell ref="Q4:T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</mergeCells>
  <pageMargins left="0.156944444444444" right="0.118055555555556" top="0.511805555555556" bottom="0.554861111111111" header="0.298611111111111" footer="0.298611111111111"/>
  <pageSetup paperSize="9" scale="62" firstPageNumber="2" fitToHeight="0" orientation="landscape" useFirstPageNumber="true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4"/>
  <sheetViews>
    <sheetView tabSelected="1" view="pageBreakPreview" zoomScaleNormal="100" zoomScaleSheetLayoutView="100" workbookViewId="0">
      <pane ySplit="5" topLeftCell="A102" activePane="bottomLeft" state="frozen"/>
      <selection/>
      <selection pane="bottomLeft" activeCell="G109" sqref="G109:G117"/>
    </sheetView>
  </sheetViews>
  <sheetFormatPr defaultColWidth="9" defaultRowHeight="27" customHeight="true"/>
  <cols>
    <col min="1" max="1" width="5.73333333333333" style="3" customWidth="true"/>
    <col min="2" max="2" width="9.2" style="3" customWidth="true"/>
    <col min="3" max="3" width="9.2" style="2" customWidth="true"/>
    <col min="4" max="4" width="9.33333333333333" style="2" customWidth="true"/>
    <col min="5" max="6" width="10.8" style="2" customWidth="true"/>
    <col min="7" max="7" width="7.525" style="1" customWidth="true"/>
    <col min="8" max="8" width="14.1333333333333" style="4" customWidth="true"/>
    <col min="9" max="9" width="13.6666666666667" style="4" customWidth="true"/>
    <col min="10" max="15" width="14.3333333333333" style="4" customWidth="true"/>
    <col min="16" max="17" width="9" style="3"/>
    <col min="18" max="18" width="11.775" style="3"/>
    <col min="19" max="16384" width="9" style="3"/>
  </cols>
  <sheetData>
    <row r="1" ht="21" customHeight="true" spans="1:1">
      <c r="A1" s="5" t="s">
        <v>239</v>
      </c>
    </row>
    <row r="2" s="1" customFormat="true" customHeight="true" spans="1:16">
      <c r="A2" s="6" t="s">
        <v>240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Height="true" spans="1:15">
      <c r="A3" s="5" t="s">
        <v>2</v>
      </c>
      <c r="B3" s="5"/>
      <c r="C3" s="5"/>
      <c r="D3" s="5"/>
      <c r="E3" s="5"/>
      <c r="F3" s="12"/>
      <c r="G3" s="13"/>
      <c r="H3" s="14"/>
      <c r="I3" s="14"/>
      <c r="J3" s="14"/>
      <c r="K3" s="3"/>
      <c r="O3" s="4" t="s">
        <v>3</v>
      </c>
    </row>
    <row r="4" s="2" customFormat="true" ht="21" customHeight="true" spans="1:16">
      <c r="A4" s="7" t="s">
        <v>4</v>
      </c>
      <c r="B4" s="7" t="s">
        <v>29</v>
      </c>
      <c r="C4" s="7" t="s">
        <v>30</v>
      </c>
      <c r="D4" s="8" t="s">
        <v>33</v>
      </c>
      <c r="E4" s="7" t="s">
        <v>31</v>
      </c>
      <c r="F4" s="7" t="s">
        <v>32</v>
      </c>
      <c r="G4" s="7" t="s">
        <v>34</v>
      </c>
      <c r="H4" s="7" t="s">
        <v>6</v>
      </c>
      <c r="I4" s="8" t="s">
        <v>241</v>
      </c>
      <c r="J4" s="18" t="s">
        <v>242</v>
      </c>
      <c r="K4" s="19"/>
      <c r="L4" s="18" t="s">
        <v>35</v>
      </c>
      <c r="M4" s="19"/>
      <c r="N4" s="18" t="s">
        <v>10</v>
      </c>
      <c r="O4" s="19"/>
      <c r="P4" s="11" t="s">
        <v>11</v>
      </c>
    </row>
    <row r="5" s="2" customFormat="true" customHeight="true" spans="1:16">
      <c r="A5" s="7"/>
      <c r="B5" s="7"/>
      <c r="C5" s="7"/>
      <c r="D5" s="9"/>
      <c r="E5" s="7"/>
      <c r="F5" s="7"/>
      <c r="G5" s="7"/>
      <c r="H5" s="7"/>
      <c r="I5" s="9"/>
      <c r="J5" s="7" t="s">
        <v>243</v>
      </c>
      <c r="K5" s="7" t="s">
        <v>15</v>
      </c>
      <c r="L5" s="7" t="s">
        <v>243</v>
      </c>
      <c r="M5" s="7" t="s">
        <v>15</v>
      </c>
      <c r="N5" s="7" t="s">
        <v>243</v>
      </c>
      <c r="O5" s="7" t="s">
        <v>15</v>
      </c>
      <c r="P5" s="11"/>
    </row>
    <row r="6" s="2" customFormat="true" customHeight="true" spans="1:16">
      <c r="A6" s="10">
        <v>1</v>
      </c>
      <c r="B6" s="11" t="s">
        <v>20</v>
      </c>
      <c r="C6" s="11" t="s">
        <v>47</v>
      </c>
      <c r="D6" s="11">
        <v>23.26</v>
      </c>
      <c r="E6" s="15">
        <v>45089</v>
      </c>
      <c r="F6" s="16" t="s">
        <v>46</v>
      </c>
      <c r="G6" s="10">
        <v>1000</v>
      </c>
      <c r="H6" s="17">
        <v>28160</v>
      </c>
      <c r="I6" s="17">
        <v>11264</v>
      </c>
      <c r="J6" s="17">
        <v>16896</v>
      </c>
      <c r="K6" s="20">
        <f t="shared" ref="K6:K69" si="0">J6</f>
        <v>16896</v>
      </c>
      <c r="L6" s="20"/>
      <c r="M6" s="20"/>
      <c r="N6" s="20">
        <f>J6-L6</f>
        <v>16896</v>
      </c>
      <c r="O6" s="20">
        <f>N6</f>
        <v>16896</v>
      </c>
      <c r="P6" s="11"/>
    </row>
    <row r="7" s="2" customFormat="true" customHeight="true" spans="1:16">
      <c r="A7" s="10">
        <v>2</v>
      </c>
      <c r="B7" s="11" t="s">
        <v>20</v>
      </c>
      <c r="C7" s="11" t="s">
        <v>50</v>
      </c>
      <c r="D7" s="11">
        <v>55.82</v>
      </c>
      <c r="E7" s="15">
        <v>45089</v>
      </c>
      <c r="F7" s="16" t="s">
        <v>49</v>
      </c>
      <c r="G7" s="10">
        <v>2400</v>
      </c>
      <c r="H7" s="17">
        <v>67584</v>
      </c>
      <c r="I7" s="17">
        <v>27033.6</v>
      </c>
      <c r="J7" s="17">
        <v>40550.4</v>
      </c>
      <c r="K7" s="20">
        <f t="shared" si="0"/>
        <v>40550.4</v>
      </c>
      <c r="L7" s="20"/>
      <c r="M7" s="20"/>
      <c r="N7" s="20">
        <f t="shared" ref="N7:N38" si="1">J7-L7</f>
        <v>40550.4</v>
      </c>
      <c r="O7" s="20">
        <f t="shared" ref="O7:O38" si="2">N7</f>
        <v>40550.4</v>
      </c>
      <c r="P7" s="11"/>
    </row>
    <row r="8" s="2" customFormat="true" customHeight="true" spans="1:16">
      <c r="A8" s="10">
        <v>3</v>
      </c>
      <c r="B8" s="11" t="s">
        <v>20</v>
      </c>
      <c r="C8" s="11" t="s">
        <v>52</v>
      </c>
      <c r="D8" s="11">
        <v>53.16</v>
      </c>
      <c r="E8" s="15">
        <v>45089</v>
      </c>
      <c r="F8" s="16" t="s">
        <v>49</v>
      </c>
      <c r="G8" s="10">
        <v>2000</v>
      </c>
      <c r="H8" s="17">
        <v>56320</v>
      </c>
      <c r="I8" s="17">
        <v>22528</v>
      </c>
      <c r="J8" s="17">
        <v>33792</v>
      </c>
      <c r="K8" s="20">
        <f t="shared" si="0"/>
        <v>33792</v>
      </c>
      <c r="L8" s="20"/>
      <c r="M8" s="20"/>
      <c r="N8" s="20">
        <f t="shared" si="1"/>
        <v>33792</v>
      </c>
      <c r="O8" s="20">
        <f t="shared" si="2"/>
        <v>33792</v>
      </c>
      <c r="P8" s="11"/>
    </row>
    <row r="9" s="2" customFormat="true" customHeight="true" spans="1:16">
      <c r="A9" s="10">
        <v>4</v>
      </c>
      <c r="B9" s="11" t="s">
        <v>20</v>
      </c>
      <c r="C9" s="11" t="s">
        <v>51</v>
      </c>
      <c r="D9" s="11">
        <v>60.82</v>
      </c>
      <c r="E9" s="15">
        <v>45089</v>
      </c>
      <c r="F9" s="16" t="s">
        <v>49</v>
      </c>
      <c r="G9" s="10">
        <v>2600</v>
      </c>
      <c r="H9" s="17">
        <v>73216</v>
      </c>
      <c r="I9" s="17">
        <v>29286.4</v>
      </c>
      <c r="J9" s="17">
        <v>43929.6</v>
      </c>
      <c r="K9" s="20">
        <f t="shared" si="0"/>
        <v>43929.6</v>
      </c>
      <c r="L9" s="20"/>
      <c r="M9" s="20"/>
      <c r="N9" s="20">
        <f t="shared" si="1"/>
        <v>43929.6</v>
      </c>
      <c r="O9" s="20">
        <f t="shared" si="2"/>
        <v>43929.6</v>
      </c>
      <c r="P9" s="11"/>
    </row>
    <row r="10" s="2" customFormat="true" customHeight="true" spans="1:16">
      <c r="A10" s="10">
        <v>5</v>
      </c>
      <c r="B10" s="11" t="s">
        <v>20</v>
      </c>
      <c r="C10" s="11" t="s">
        <v>53</v>
      </c>
      <c r="D10" s="11">
        <v>38.87</v>
      </c>
      <c r="E10" s="15">
        <v>45089</v>
      </c>
      <c r="F10" s="16" t="s">
        <v>49</v>
      </c>
      <c r="G10" s="10">
        <v>1700</v>
      </c>
      <c r="H10" s="17">
        <v>47872</v>
      </c>
      <c r="I10" s="17">
        <v>19148.8</v>
      </c>
      <c r="J10" s="17">
        <v>28723.2</v>
      </c>
      <c r="K10" s="20">
        <f t="shared" si="0"/>
        <v>28723.2</v>
      </c>
      <c r="L10" s="20"/>
      <c r="M10" s="20"/>
      <c r="N10" s="20">
        <f t="shared" si="1"/>
        <v>28723.2</v>
      </c>
      <c r="O10" s="20">
        <f t="shared" si="2"/>
        <v>28723.2</v>
      </c>
      <c r="P10" s="11"/>
    </row>
    <row r="11" s="1" customFormat="true" customHeight="true" spans="1:18">
      <c r="A11" s="10">
        <v>6</v>
      </c>
      <c r="B11" s="11" t="s">
        <v>20</v>
      </c>
      <c r="C11" s="11" t="s">
        <v>53</v>
      </c>
      <c r="D11" s="11">
        <v>30.22</v>
      </c>
      <c r="E11" s="15">
        <v>45089</v>
      </c>
      <c r="F11" s="16" t="s">
        <v>49</v>
      </c>
      <c r="G11" s="10">
        <v>1300</v>
      </c>
      <c r="H11" s="17">
        <v>36608</v>
      </c>
      <c r="I11" s="17">
        <v>14643.2</v>
      </c>
      <c r="J11" s="17">
        <v>21964.8</v>
      </c>
      <c r="K11" s="20">
        <f t="shared" si="0"/>
        <v>21964.8</v>
      </c>
      <c r="L11" s="20"/>
      <c r="M11" s="20"/>
      <c r="N11" s="20">
        <f t="shared" si="1"/>
        <v>21964.8</v>
      </c>
      <c r="O11" s="20">
        <f t="shared" si="2"/>
        <v>21964.8</v>
      </c>
      <c r="P11" s="10"/>
      <c r="Q11" s="2"/>
      <c r="R11" s="2"/>
    </row>
    <row r="12" s="1" customFormat="true" customHeight="true" spans="1:18">
      <c r="A12" s="10">
        <v>7</v>
      </c>
      <c r="B12" s="11" t="s">
        <v>244</v>
      </c>
      <c r="C12" s="11" t="s">
        <v>48</v>
      </c>
      <c r="D12" s="11">
        <v>34.35</v>
      </c>
      <c r="E12" s="15">
        <v>45089</v>
      </c>
      <c r="F12" s="16" t="s">
        <v>49</v>
      </c>
      <c r="G12" s="10">
        <v>1500</v>
      </c>
      <c r="H12" s="17">
        <v>51240</v>
      </c>
      <c r="I12" s="17">
        <v>20496</v>
      </c>
      <c r="J12" s="17">
        <v>30744</v>
      </c>
      <c r="K12" s="20">
        <f t="shared" si="0"/>
        <v>30744</v>
      </c>
      <c r="L12" s="20"/>
      <c r="M12" s="20"/>
      <c r="N12" s="20">
        <f t="shared" si="1"/>
        <v>30744</v>
      </c>
      <c r="O12" s="20">
        <f t="shared" si="2"/>
        <v>30744</v>
      </c>
      <c r="P12" s="10"/>
      <c r="Q12" s="2"/>
      <c r="R12" s="2"/>
    </row>
    <row r="13" s="1" customFormat="true" customHeight="true" spans="1:18">
      <c r="A13" s="10">
        <v>8</v>
      </c>
      <c r="B13" s="11" t="s">
        <v>20</v>
      </c>
      <c r="C13" s="11" t="s">
        <v>54</v>
      </c>
      <c r="D13" s="11">
        <v>41.27</v>
      </c>
      <c r="E13" s="15">
        <v>45089</v>
      </c>
      <c r="F13" s="16" t="s">
        <v>49</v>
      </c>
      <c r="G13" s="10">
        <v>1800</v>
      </c>
      <c r="H13" s="17">
        <v>50688</v>
      </c>
      <c r="I13" s="17">
        <v>20275.2</v>
      </c>
      <c r="J13" s="17">
        <v>30412.8</v>
      </c>
      <c r="K13" s="20">
        <f t="shared" si="0"/>
        <v>30412.8</v>
      </c>
      <c r="L13" s="20"/>
      <c r="M13" s="20"/>
      <c r="N13" s="20">
        <f t="shared" si="1"/>
        <v>30412.8</v>
      </c>
      <c r="O13" s="20">
        <f t="shared" si="2"/>
        <v>30412.8</v>
      </c>
      <c r="P13" s="10"/>
      <c r="Q13" s="2"/>
      <c r="R13" s="2"/>
    </row>
    <row r="14" s="1" customFormat="true" customHeight="true" spans="1:18">
      <c r="A14" s="10">
        <v>9</v>
      </c>
      <c r="B14" s="11" t="s">
        <v>20</v>
      </c>
      <c r="C14" s="11" t="s">
        <v>55</v>
      </c>
      <c r="D14" s="11">
        <v>27.06</v>
      </c>
      <c r="E14" s="15">
        <v>45089</v>
      </c>
      <c r="F14" s="16" t="s">
        <v>49</v>
      </c>
      <c r="G14" s="10">
        <v>1150</v>
      </c>
      <c r="H14" s="17">
        <v>32384</v>
      </c>
      <c r="I14" s="17">
        <v>12953.6</v>
      </c>
      <c r="J14" s="17">
        <v>19430.4</v>
      </c>
      <c r="K14" s="20">
        <f t="shared" si="0"/>
        <v>19430.4</v>
      </c>
      <c r="L14" s="20"/>
      <c r="M14" s="20"/>
      <c r="N14" s="20">
        <f t="shared" si="1"/>
        <v>19430.4</v>
      </c>
      <c r="O14" s="20">
        <f t="shared" si="2"/>
        <v>19430.4</v>
      </c>
      <c r="P14" s="10"/>
      <c r="Q14" s="2"/>
      <c r="R14" s="2"/>
    </row>
    <row r="15" s="1" customFormat="true" customHeight="true" spans="1:18">
      <c r="A15" s="10">
        <v>10</v>
      </c>
      <c r="B15" s="11" t="s">
        <v>20</v>
      </c>
      <c r="C15" s="11" t="s">
        <v>52</v>
      </c>
      <c r="D15" s="11">
        <v>26.28</v>
      </c>
      <c r="E15" s="15">
        <v>45089</v>
      </c>
      <c r="F15" s="16" t="s">
        <v>49</v>
      </c>
      <c r="G15" s="10">
        <v>1000</v>
      </c>
      <c r="H15" s="17">
        <v>28160</v>
      </c>
      <c r="I15" s="17">
        <v>11264</v>
      </c>
      <c r="J15" s="17">
        <v>16896</v>
      </c>
      <c r="K15" s="20">
        <f t="shared" si="0"/>
        <v>16896</v>
      </c>
      <c r="L15" s="20"/>
      <c r="M15" s="20"/>
      <c r="N15" s="20">
        <f t="shared" si="1"/>
        <v>16896</v>
      </c>
      <c r="O15" s="20">
        <f t="shared" si="2"/>
        <v>16896</v>
      </c>
      <c r="P15" s="10"/>
      <c r="Q15" s="2"/>
      <c r="R15" s="2"/>
    </row>
    <row r="16" s="1" customFormat="true" customHeight="true" spans="1:18">
      <c r="A16" s="10">
        <v>11</v>
      </c>
      <c r="B16" s="11" t="s">
        <v>244</v>
      </c>
      <c r="C16" s="11" t="s">
        <v>56</v>
      </c>
      <c r="D16" s="11">
        <v>46.78</v>
      </c>
      <c r="E16" s="15">
        <v>45089</v>
      </c>
      <c r="F16" s="16" t="s">
        <v>49</v>
      </c>
      <c r="G16" s="10">
        <v>1900</v>
      </c>
      <c r="H16" s="17">
        <v>64904</v>
      </c>
      <c r="I16" s="17">
        <v>25961.6</v>
      </c>
      <c r="J16" s="17">
        <v>38942.4</v>
      </c>
      <c r="K16" s="20">
        <f t="shared" si="0"/>
        <v>38942.4</v>
      </c>
      <c r="L16" s="20"/>
      <c r="M16" s="20"/>
      <c r="N16" s="20">
        <f t="shared" si="1"/>
        <v>38942.4</v>
      </c>
      <c r="O16" s="20">
        <f t="shared" si="2"/>
        <v>38942.4</v>
      </c>
      <c r="P16" s="10"/>
      <c r="Q16" s="2"/>
      <c r="R16" s="2"/>
    </row>
    <row r="17" s="1" customFormat="true" customHeight="true" spans="1:18">
      <c r="A17" s="10">
        <v>12</v>
      </c>
      <c r="B17" s="11" t="s">
        <v>20</v>
      </c>
      <c r="C17" s="11" t="s">
        <v>59</v>
      </c>
      <c r="D17" s="11">
        <v>29.27</v>
      </c>
      <c r="E17" s="15">
        <v>45089</v>
      </c>
      <c r="F17" s="16" t="s">
        <v>58</v>
      </c>
      <c r="G17" s="10">
        <v>1200</v>
      </c>
      <c r="H17" s="17">
        <v>33792</v>
      </c>
      <c r="I17" s="17">
        <v>13516.8</v>
      </c>
      <c r="J17" s="17">
        <v>20275.2</v>
      </c>
      <c r="K17" s="20">
        <f t="shared" si="0"/>
        <v>20275.2</v>
      </c>
      <c r="L17" s="20"/>
      <c r="M17" s="20"/>
      <c r="N17" s="20">
        <f t="shared" si="1"/>
        <v>20275.2</v>
      </c>
      <c r="O17" s="20">
        <f t="shared" si="2"/>
        <v>20275.2</v>
      </c>
      <c r="P17" s="10"/>
      <c r="Q17" s="2"/>
      <c r="R17" s="2"/>
    </row>
    <row r="18" s="1" customFormat="true" customHeight="true" spans="1:18">
      <c r="A18" s="10">
        <v>13</v>
      </c>
      <c r="B18" s="11" t="s">
        <v>20</v>
      </c>
      <c r="C18" s="11" t="s">
        <v>57</v>
      </c>
      <c r="D18" s="11">
        <v>39.67</v>
      </c>
      <c r="E18" s="15">
        <v>45089</v>
      </c>
      <c r="F18" s="16" t="s">
        <v>58</v>
      </c>
      <c r="G18" s="10">
        <v>1700</v>
      </c>
      <c r="H18" s="17">
        <v>47872</v>
      </c>
      <c r="I18" s="17">
        <v>19148.8</v>
      </c>
      <c r="J18" s="17">
        <v>28723.2</v>
      </c>
      <c r="K18" s="20">
        <f t="shared" si="0"/>
        <v>28723.2</v>
      </c>
      <c r="L18" s="20"/>
      <c r="M18" s="20"/>
      <c r="N18" s="20">
        <f t="shared" si="1"/>
        <v>28723.2</v>
      </c>
      <c r="O18" s="20">
        <f t="shared" si="2"/>
        <v>28723.2</v>
      </c>
      <c r="P18" s="10"/>
      <c r="Q18" s="2"/>
      <c r="R18" s="2"/>
    </row>
    <row r="19" s="1" customFormat="true" customHeight="true" spans="1:18">
      <c r="A19" s="10">
        <v>14</v>
      </c>
      <c r="B19" s="11" t="s">
        <v>244</v>
      </c>
      <c r="C19" s="11" t="s">
        <v>60</v>
      </c>
      <c r="D19" s="11">
        <v>38.79</v>
      </c>
      <c r="E19" s="15">
        <v>44995</v>
      </c>
      <c r="F19" s="16" t="s">
        <v>61</v>
      </c>
      <c r="G19" s="10">
        <v>1600</v>
      </c>
      <c r="H19" s="17">
        <v>54656</v>
      </c>
      <c r="I19" s="17">
        <v>21862.4</v>
      </c>
      <c r="J19" s="17">
        <v>32793.6</v>
      </c>
      <c r="K19" s="20">
        <f t="shared" si="0"/>
        <v>32793.6</v>
      </c>
      <c r="L19" s="20"/>
      <c r="M19" s="20"/>
      <c r="N19" s="20">
        <f t="shared" si="1"/>
        <v>32793.6</v>
      </c>
      <c r="O19" s="20">
        <f t="shared" si="2"/>
        <v>32793.6</v>
      </c>
      <c r="P19" s="10"/>
      <c r="Q19" s="2"/>
      <c r="R19" s="2"/>
    </row>
    <row r="20" s="1" customFormat="true" customHeight="true" spans="1:18">
      <c r="A20" s="10">
        <v>15</v>
      </c>
      <c r="B20" s="11" t="s">
        <v>20</v>
      </c>
      <c r="C20" s="11" t="s">
        <v>63</v>
      </c>
      <c r="D20" s="11">
        <v>70.77</v>
      </c>
      <c r="E20" s="15">
        <v>45089</v>
      </c>
      <c r="F20" s="16" t="s">
        <v>64</v>
      </c>
      <c r="G20" s="10">
        <v>3000</v>
      </c>
      <c r="H20" s="17">
        <v>84480</v>
      </c>
      <c r="I20" s="17">
        <v>33792</v>
      </c>
      <c r="J20" s="17">
        <v>50688</v>
      </c>
      <c r="K20" s="20">
        <f t="shared" si="0"/>
        <v>50688</v>
      </c>
      <c r="L20" s="20"/>
      <c r="M20" s="20"/>
      <c r="N20" s="20">
        <f t="shared" si="1"/>
        <v>50688</v>
      </c>
      <c r="O20" s="20">
        <f t="shared" si="2"/>
        <v>50688</v>
      </c>
      <c r="P20" s="10"/>
      <c r="Q20" s="2"/>
      <c r="R20" s="2"/>
    </row>
    <row r="21" s="1" customFormat="true" customHeight="true" spans="1:18">
      <c r="A21" s="10">
        <v>16</v>
      </c>
      <c r="B21" s="11" t="s">
        <v>20</v>
      </c>
      <c r="C21" s="11" t="s">
        <v>54</v>
      </c>
      <c r="D21" s="11">
        <v>24.78</v>
      </c>
      <c r="E21" s="15">
        <v>45089</v>
      </c>
      <c r="F21" s="16" t="s">
        <v>64</v>
      </c>
      <c r="G21" s="10">
        <v>1000</v>
      </c>
      <c r="H21" s="17">
        <v>28160</v>
      </c>
      <c r="I21" s="17">
        <v>11264</v>
      </c>
      <c r="J21" s="17">
        <v>16896</v>
      </c>
      <c r="K21" s="20">
        <f t="shared" si="0"/>
        <v>16896</v>
      </c>
      <c r="L21" s="20"/>
      <c r="M21" s="20"/>
      <c r="N21" s="20">
        <f t="shared" si="1"/>
        <v>16896</v>
      </c>
      <c r="O21" s="20">
        <f t="shared" si="2"/>
        <v>16896</v>
      </c>
      <c r="P21" s="10"/>
      <c r="Q21" s="2"/>
      <c r="R21" s="2"/>
    </row>
    <row r="22" s="1" customFormat="true" customHeight="true" spans="1:18">
      <c r="A22" s="10">
        <v>17</v>
      </c>
      <c r="B22" s="11" t="s">
        <v>20</v>
      </c>
      <c r="C22" s="11" t="s">
        <v>65</v>
      </c>
      <c r="D22" s="11">
        <v>60.07</v>
      </c>
      <c r="E22" s="15">
        <v>45089</v>
      </c>
      <c r="F22" s="16" t="s">
        <v>61</v>
      </c>
      <c r="G22" s="10">
        <v>2600</v>
      </c>
      <c r="H22" s="17">
        <v>73216</v>
      </c>
      <c r="I22" s="17">
        <v>29286.4</v>
      </c>
      <c r="J22" s="17">
        <v>43929.6</v>
      </c>
      <c r="K22" s="20">
        <f t="shared" si="0"/>
        <v>43929.6</v>
      </c>
      <c r="L22" s="20"/>
      <c r="M22" s="20"/>
      <c r="N22" s="20">
        <f t="shared" si="1"/>
        <v>43929.6</v>
      </c>
      <c r="O22" s="20">
        <f t="shared" si="2"/>
        <v>43929.6</v>
      </c>
      <c r="P22" s="10"/>
      <c r="Q22" s="2"/>
      <c r="R22" s="2"/>
    </row>
    <row r="23" s="1" customFormat="true" customHeight="true" spans="1:18">
      <c r="A23" s="10">
        <v>18</v>
      </c>
      <c r="B23" s="11" t="s">
        <v>20</v>
      </c>
      <c r="C23" s="11" t="s">
        <v>67</v>
      </c>
      <c r="D23" s="11">
        <v>42.6</v>
      </c>
      <c r="E23" s="15">
        <v>45089</v>
      </c>
      <c r="F23" s="16" t="s">
        <v>61</v>
      </c>
      <c r="G23" s="10">
        <v>1850</v>
      </c>
      <c r="H23" s="17">
        <v>52096</v>
      </c>
      <c r="I23" s="17">
        <v>20838.4</v>
      </c>
      <c r="J23" s="17">
        <v>31257.6</v>
      </c>
      <c r="K23" s="20">
        <f t="shared" si="0"/>
        <v>31257.6</v>
      </c>
      <c r="L23" s="20"/>
      <c r="M23" s="20"/>
      <c r="N23" s="20">
        <f t="shared" si="1"/>
        <v>31257.6</v>
      </c>
      <c r="O23" s="20">
        <f t="shared" si="2"/>
        <v>31257.6</v>
      </c>
      <c r="P23" s="10"/>
      <c r="Q23" s="2"/>
      <c r="R23" s="2"/>
    </row>
    <row r="24" s="1" customFormat="true" customHeight="true" spans="1:18">
      <c r="A24" s="10">
        <v>19</v>
      </c>
      <c r="B24" s="11" t="s">
        <v>244</v>
      </c>
      <c r="C24" s="11" t="s">
        <v>62</v>
      </c>
      <c r="D24" s="11">
        <v>74.97</v>
      </c>
      <c r="E24" s="15">
        <v>45089</v>
      </c>
      <c r="F24" s="16" t="s">
        <v>61</v>
      </c>
      <c r="G24" s="10">
        <v>3000</v>
      </c>
      <c r="H24" s="17">
        <v>102480</v>
      </c>
      <c r="I24" s="17">
        <v>40992</v>
      </c>
      <c r="J24" s="17">
        <v>61488</v>
      </c>
      <c r="K24" s="20">
        <f t="shared" si="0"/>
        <v>61488</v>
      </c>
      <c r="L24" s="20"/>
      <c r="M24" s="20"/>
      <c r="N24" s="20">
        <f t="shared" si="1"/>
        <v>61488</v>
      </c>
      <c r="O24" s="20">
        <f t="shared" si="2"/>
        <v>61488</v>
      </c>
      <c r="P24" s="10"/>
      <c r="Q24" s="2"/>
      <c r="R24" s="2"/>
    </row>
    <row r="25" s="1" customFormat="true" customHeight="true" spans="1:18">
      <c r="A25" s="10">
        <v>20</v>
      </c>
      <c r="B25" s="11" t="s">
        <v>20</v>
      </c>
      <c r="C25" s="11" t="s">
        <v>68</v>
      </c>
      <c r="D25" s="11">
        <v>14.03</v>
      </c>
      <c r="E25" s="15">
        <v>45089</v>
      </c>
      <c r="F25" s="16" t="s">
        <v>61</v>
      </c>
      <c r="G25" s="10">
        <v>600</v>
      </c>
      <c r="H25" s="17">
        <v>16896</v>
      </c>
      <c r="I25" s="17">
        <v>6758.4</v>
      </c>
      <c r="J25" s="17">
        <v>10137.6</v>
      </c>
      <c r="K25" s="20">
        <f t="shared" si="0"/>
        <v>10137.6</v>
      </c>
      <c r="L25" s="20"/>
      <c r="M25" s="20"/>
      <c r="N25" s="20">
        <f t="shared" si="1"/>
        <v>10137.6</v>
      </c>
      <c r="O25" s="20">
        <f t="shared" si="2"/>
        <v>10137.6</v>
      </c>
      <c r="P25" s="10"/>
      <c r="Q25" s="2"/>
      <c r="R25" s="2"/>
    </row>
    <row r="26" s="1" customFormat="true" customHeight="true" spans="1:18">
      <c r="A26" s="10">
        <v>21</v>
      </c>
      <c r="B26" s="11" t="s">
        <v>20</v>
      </c>
      <c r="C26" s="11" t="s">
        <v>66</v>
      </c>
      <c r="D26" s="11">
        <v>46.04</v>
      </c>
      <c r="E26" s="15">
        <v>45089</v>
      </c>
      <c r="F26" s="16" t="s">
        <v>61</v>
      </c>
      <c r="G26" s="10">
        <v>2000</v>
      </c>
      <c r="H26" s="17">
        <v>56320</v>
      </c>
      <c r="I26" s="17">
        <v>22528</v>
      </c>
      <c r="J26" s="17">
        <v>33792</v>
      </c>
      <c r="K26" s="20">
        <f t="shared" si="0"/>
        <v>33792</v>
      </c>
      <c r="L26" s="20"/>
      <c r="M26" s="20"/>
      <c r="N26" s="20">
        <f t="shared" si="1"/>
        <v>33792</v>
      </c>
      <c r="O26" s="20">
        <f t="shared" si="2"/>
        <v>33792</v>
      </c>
      <c r="P26" s="10"/>
      <c r="Q26" s="2"/>
      <c r="R26" s="2"/>
    </row>
    <row r="27" s="1" customFormat="true" customHeight="true" spans="1:18">
      <c r="A27" s="10">
        <v>22</v>
      </c>
      <c r="B27" s="11" t="s">
        <v>20</v>
      </c>
      <c r="C27" s="11" t="s">
        <v>69</v>
      </c>
      <c r="D27" s="11">
        <v>25.61</v>
      </c>
      <c r="E27" s="15">
        <v>45089</v>
      </c>
      <c r="F27" s="16" t="s">
        <v>70</v>
      </c>
      <c r="G27" s="10">
        <v>1100</v>
      </c>
      <c r="H27" s="17">
        <v>30976</v>
      </c>
      <c r="I27" s="17">
        <v>12390.4</v>
      </c>
      <c r="J27" s="17">
        <v>18585.6</v>
      </c>
      <c r="K27" s="20">
        <f t="shared" si="0"/>
        <v>18585.6</v>
      </c>
      <c r="L27" s="20"/>
      <c r="M27" s="20"/>
      <c r="N27" s="20">
        <f t="shared" si="1"/>
        <v>18585.6</v>
      </c>
      <c r="O27" s="20">
        <f t="shared" si="2"/>
        <v>18585.6</v>
      </c>
      <c r="P27" s="10"/>
      <c r="Q27" s="2"/>
      <c r="R27" s="2"/>
    </row>
    <row r="28" s="1" customFormat="true" customHeight="true" spans="1:18">
      <c r="A28" s="10">
        <v>23</v>
      </c>
      <c r="B28" s="11" t="s">
        <v>20</v>
      </c>
      <c r="C28" s="11" t="s">
        <v>71</v>
      </c>
      <c r="D28" s="11">
        <v>46.46</v>
      </c>
      <c r="E28" s="15">
        <v>45089</v>
      </c>
      <c r="F28" s="16" t="s">
        <v>70</v>
      </c>
      <c r="G28" s="10">
        <v>2000</v>
      </c>
      <c r="H28" s="17">
        <v>56320</v>
      </c>
      <c r="I28" s="17">
        <v>22528</v>
      </c>
      <c r="J28" s="17">
        <v>33792</v>
      </c>
      <c r="K28" s="20">
        <f t="shared" si="0"/>
        <v>33792</v>
      </c>
      <c r="L28" s="20"/>
      <c r="M28" s="20"/>
      <c r="N28" s="20">
        <f t="shared" si="1"/>
        <v>33792</v>
      </c>
      <c r="O28" s="20">
        <f t="shared" si="2"/>
        <v>33792</v>
      </c>
      <c r="P28" s="10"/>
      <c r="Q28" s="2"/>
      <c r="R28" s="2"/>
    </row>
    <row r="29" s="1" customFormat="true" customHeight="true" spans="1:18">
      <c r="A29" s="10">
        <v>24</v>
      </c>
      <c r="B29" s="11" t="s">
        <v>20</v>
      </c>
      <c r="C29" s="11" t="s">
        <v>69</v>
      </c>
      <c r="D29" s="11">
        <v>24.32</v>
      </c>
      <c r="E29" s="15">
        <v>45089</v>
      </c>
      <c r="F29" s="16" t="s">
        <v>70</v>
      </c>
      <c r="G29" s="10">
        <v>1000</v>
      </c>
      <c r="H29" s="17">
        <v>28160</v>
      </c>
      <c r="I29" s="17">
        <v>11264</v>
      </c>
      <c r="J29" s="17">
        <v>16896</v>
      </c>
      <c r="K29" s="20">
        <f t="shared" si="0"/>
        <v>16896</v>
      </c>
      <c r="L29" s="20"/>
      <c r="M29" s="20"/>
      <c r="N29" s="20">
        <f t="shared" si="1"/>
        <v>16896</v>
      </c>
      <c r="O29" s="20">
        <f t="shared" si="2"/>
        <v>16896</v>
      </c>
      <c r="P29" s="10"/>
      <c r="Q29" s="2"/>
      <c r="R29" s="2"/>
    </row>
    <row r="30" s="1" customFormat="true" customHeight="true" spans="1:18">
      <c r="A30" s="10">
        <v>25</v>
      </c>
      <c r="B30" s="11" t="s">
        <v>20</v>
      </c>
      <c r="C30" s="11" t="s">
        <v>72</v>
      </c>
      <c r="D30" s="11">
        <v>56.84</v>
      </c>
      <c r="E30" s="15">
        <v>45089</v>
      </c>
      <c r="F30" s="16" t="s">
        <v>70</v>
      </c>
      <c r="G30" s="10">
        <v>2400</v>
      </c>
      <c r="H30" s="17">
        <v>67584</v>
      </c>
      <c r="I30" s="17">
        <v>27033.6</v>
      </c>
      <c r="J30" s="17">
        <v>40550.4</v>
      </c>
      <c r="K30" s="20">
        <f t="shared" si="0"/>
        <v>40550.4</v>
      </c>
      <c r="L30" s="20"/>
      <c r="M30" s="20"/>
      <c r="N30" s="20">
        <f t="shared" si="1"/>
        <v>40550.4</v>
      </c>
      <c r="O30" s="20">
        <f t="shared" si="2"/>
        <v>40550.4</v>
      </c>
      <c r="P30" s="10"/>
      <c r="Q30" s="2"/>
      <c r="R30" s="2"/>
    </row>
    <row r="31" s="1" customFormat="true" customHeight="true" spans="1:18">
      <c r="A31" s="10">
        <v>26</v>
      </c>
      <c r="B31" s="11" t="s">
        <v>20</v>
      </c>
      <c r="C31" s="11" t="s">
        <v>73</v>
      </c>
      <c r="D31" s="11">
        <v>66.4</v>
      </c>
      <c r="E31" s="15">
        <v>45089</v>
      </c>
      <c r="F31" s="16" t="s">
        <v>70</v>
      </c>
      <c r="G31" s="10">
        <v>2900</v>
      </c>
      <c r="H31" s="17">
        <v>81664</v>
      </c>
      <c r="I31" s="17">
        <v>32665.6</v>
      </c>
      <c r="J31" s="17">
        <v>48998.4</v>
      </c>
      <c r="K31" s="20">
        <f t="shared" si="0"/>
        <v>48998.4</v>
      </c>
      <c r="L31" s="20"/>
      <c r="M31" s="20"/>
      <c r="N31" s="20">
        <f t="shared" si="1"/>
        <v>48998.4</v>
      </c>
      <c r="O31" s="20">
        <f t="shared" si="2"/>
        <v>48998.4</v>
      </c>
      <c r="P31" s="10"/>
      <c r="Q31" s="2"/>
      <c r="R31" s="2"/>
    </row>
    <row r="32" s="1" customFormat="true" customHeight="true" spans="1:18">
      <c r="A32" s="10">
        <v>27</v>
      </c>
      <c r="B32" s="11" t="s">
        <v>20</v>
      </c>
      <c r="C32" s="11" t="s">
        <v>76</v>
      </c>
      <c r="D32" s="11">
        <v>46.62</v>
      </c>
      <c r="E32" s="15">
        <v>45089</v>
      </c>
      <c r="F32" s="16" t="s">
        <v>75</v>
      </c>
      <c r="G32" s="10">
        <v>2000</v>
      </c>
      <c r="H32" s="17">
        <v>56320</v>
      </c>
      <c r="I32" s="17">
        <v>22528</v>
      </c>
      <c r="J32" s="17">
        <v>33792</v>
      </c>
      <c r="K32" s="20">
        <f t="shared" si="0"/>
        <v>33792</v>
      </c>
      <c r="L32" s="20"/>
      <c r="M32" s="20"/>
      <c r="N32" s="20">
        <f t="shared" si="1"/>
        <v>33792</v>
      </c>
      <c r="O32" s="20">
        <f t="shared" si="2"/>
        <v>33792</v>
      </c>
      <c r="P32" s="10"/>
      <c r="Q32" s="2"/>
      <c r="R32" s="2"/>
    </row>
    <row r="33" s="1" customFormat="true" customHeight="true" spans="1:18">
      <c r="A33" s="10">
        <v>28</v>
      </c>
      <c r="B33" s="11" t="s">
        <v>244</v>
      </c>
      <c r="C33" s="11" t="s">
        <v>77</v>
      </c>
      <c r="D33" s="11">
        <v>35.51</v>
      </c>
      <c r="E33" s="15">
        <v>45089</v>
      </c>
      <c r="F33" s="16" t="s">
        <v>78</v>
      </c>
      <c r="G33" s="10">
        <v>1500</v>
      </c>
      <c r="H33" s="17">
        <v>51240</v>
      </c>
      <c r="I33" s="17">
        <v>20496</v>
      </c>
      <c r="J33" s="17">
        <v>30744</v>
      </c>
      <c r="K33" s="20">
        <f t="shared" si="0"/>
        <v>30744</v>
      </c>
      <c r="L33" s="20"/>
      <c r="M33" s="20"/>
      <c r="N33" s="20">
        <f t="shared" si="1"/>
        <v>30744</v>
      </c>
      <c r="O33" s="20">
        <f t="shared" si="2"/>
        <v>30744</v>
      </c>
      <c r="P33" s="10"/>
      <c r="Q33" s="2"/>
      <c r="R33" s="2"/>
    </row>
    <row r="34" s="1" customFormat="true" customHeight="true" spans="1:18">
      <c r="A34" s="10">
        <v>29</v>
      </c>
      <c r="B34" s="11" t="s">
        <v>244</v>
      </c>
      <c r="C34" s="11" t="s">
        <v>81</v>
      </c>
      <c r="D34" s="11">
        <v>37.81</v>
      </c>
      <c r="E34" s="15">
        <v>45089</v>
      </c>
      <c r="F34" s="16" t="s">
        <v>78</v>
      </c>
      <c r="G34" s="10">
        <v>1600</v>
      </c>
      <c r="H34" s="17">
        <v>54656</v>
      </c>
      <c r="I34" s="17">
        <v>21862.4</v>
      </c>
      <c r="J34" s="17">
        <v>32793.6</v>
      </c>
      <c r="K34" s="20">
        <f t="shared" si="0"/>
        <v>32793.6</v>
      </c>
      <c r="L34" s="20"/>
      <c r="M34" s="20"/>
      <c r="N34" s="20">
        <f t="shared" si="1"/>
        <v>32793.6</v>
      </c>
      <c r="O34" s="20">
        <f t="shared" si="2"/>
        <v>32793.6</v>
      </c>
      <c r="P34" s="10"/>
      <c r="Q34" s="2"/>
      <c r="R34" s="2"/>
    </row>
    <row r="35" s="1" customFormat="true" customHeight="true" spans="1:18">
      <c r="A35" s="10">
        <v>30</v>
      </c>
      <c r="B35" s="11" t="s">
        <v>244</v>
      </c>
      <c r="C35" s="11" t="s">
        <v>82</v>
      </c>
      <c r="D35" s="11">
        <v>33.87</v>
      </c>
      <c r="E35" s="15">
        <v>45089</v>
      </c>
      <c r="F35" s="16" t="s">
        <v>78</v>
      </c>
      <c r="G35" s="10">
        <v>1450</v>
      </c>
      <c r="H35" s="17">
        <v>49532</v>
      </c>
      <c r="I35" s="17">
        <v>19812.8</v>
      </c>
      <c r="J35" s="17">
        <v>29719.2</v>
      </c>
      <c r="K35" s="20">
        <f t="shared" si="0"/>
        <v>29719.2</v>
      </c>
      <c r="L35" s="20"/>
      <c r="M35" s="20"/>
      <c r="N35" s="20">
        <f t="shared" si="1"/>
        <v>29719.2</v>
      </c>
      <c r="O35" s="20">
        <f t="shared" si="2"/>
        <v>29719.2</v>
      </c>
      <c r="P35" s="10"/>
      <c r="Q35" s="2"/>
      <c r="R35" s="2"/>
    </row>
    <row r="36" s="1" customFormat="true" customHeight="true" spans="1:18">
      <c r="A36" s="10">
        <v>31</v>
      </c>
      <c r="B36" s="11" t="s">
        <v>244</v>
      </c>
      <c r="C36" s="11" t="s">
        <v>83</v>
      </c>
      <c r="D36" s="11">
        <v>33.15</v>
      </c>
      <c r="E36" s="15">
        <v>45089</v>
      </c>
      <c r="F36" s="16" t="s">
        <v>78</v>
      </c>
      <c r="G36" s="10">
        <v>1400</v>
      </c>
      <c r="H36" s="17">
        <v>47824</v>
      </c>
      <c r="I36" s="17">
        <v>19129.6</v>
      </c>
      <c r="J36" s="17">
        <v>28694.4</v>
      </c>
      <c r="K36" s="20">
        <f t="shared" si="0"/>
        <v>28694.4</v>
      </c>
      <c r="L36" s="20"/>
      <c r="M36" s="20"/>
      <c r="N36" s="20">
        <f t="shared" si="1"/>
        <v>28694.4</v>
      </c>
      <c r="O36" s="20">
        <f t="shared" si="2"/>
        <v>28694.4</v>
      </c>
      <c r="P36" s="10"/>
      <c r="Q36" s="2"/>
      <c r="R36" s="2"/>
    </row>
    <row r="37" s="1" customFormat="true" customHeight="true" spans="1:18">
      <c r="A37" s="10">
        <v>32</v>
      </c>
      <c r="B37" s="11" t="s">
        <v>244</v>
      </c>
      <c r="C37" s="11" t="s">
        <v>85</v>
      </c>
      <c r="D37" s="11">
        <v>38.12</v>
      </c>
      <c r="E37" s="15">
        <v>45089</v>
      </c>
      <c r="F37" s="16" t="s">
        <v>78</v>
      </c>
      <c r="G37" s="10">
        <v>1600</v>
      </c>
      <c r="H37" s="17">
        <v>54656</v>
      </c>
      <c r="I37" s="17">
        <v>21862.4</v>
      </c>
      <c r="J37" s="17">
        <v>32793.6</v>
      </c>
      <c r="K37" s="20">
        <f t="shared" si="0"/>
        <v>32793.6</v>
      </c>
      <c r="L37" s="20"/>
      <c r="M37" s="20"/>
      <c r="N37" s="20">
        <f t="shared" si="1"/>
        <v>32793.6</v>
      </c>
      <c r="O37" s="20">
        <f t="shared" si="2"/>
        <v>32793.6</v>
      </c>
      <c r="P37" s="10"/>
      <c r="Q37" s="2"/>
      <c r="R37" s="2"/>
    </row>
    <row r="38" s="1" customFormat="true" customHeight="true" spans="1:18">
      <c r="A38" s="10">
        <v>33</v>
      </c>
      <c r="B38" s="11" t="s">
        <v>244</v>
      </c>
      <c r="C38" s="11" t="s">
        <v>84</v>
      </c>
      <c r="D38" s="11">
        <v>22.31</v>
      </c>
      <c r="E38" s="15">
        <v>45089</v>
      </c>
      <c r="F38" s="16" t="s">
        <v>78</v>
      </c>
      <c r="G38" s="10">
        <v>900</v>
      </c>
      <c r="H38" s="17">
        <v>30744</v>
      </c>
      <c r="I38" s="17">
        <v>12297.6</v>
      </c>
      <c r="J38" s="17">
        <v>18446.4</v>
      </c>
      <c r="K38" s="20">
        <f t="shared" si="0"/>
        <v>18446.4</v>
      </c>
      <c r="L38" s="20"/>
      <c r="M38" s="20"/>
      <c r="N38" s="20">
        <f t="shared" si="1"/>
        <v>18446.4</v>
      </c>
      <c r="O38" s="20">
        <f t="shared" si="2"/>
        <v>18446.4</v>
      </c>
      <c r="P38" s="10"/>
      <c r="Q38" s="2"/>
      <c r="R38" s="2"/>
    </row>
    <row r="39" s="1" customFormat="true" customHeight="true" spans="1:18">
      <c r="A39" s="10">
        <v>34</v>
      </c>
      <c r="B39" s="11" t="s">
        <v>20</v>
      </c>
      <c r="C39" s="11" t="s">
        <v>86</v>
      </c>
      <c r="D39" s="11">
        <v>23.09</v>
      </c>
      <c r="E39" s="15">
        <v>45089</v>
      </c>
      <c r="F39" s="16" t="s">
        <v>87</v>
      </c>
      <c r="G39" s="10">
        <v>800</v>
      </c>
      <c r="H39" s="17">
        <v>22528</v>
      </c>
      <c r="I39" s="17">
        <v>9011.2</v>
      </c>
      <c r="J39" s="17">
        <v>13516.8</v>
      </c>
      <c r="K39" s="20">
        <f t="shared" si="0"/>
        <v>13516.8</v>
      </c>
      <c r="L39" s="20"/>
      <c r="M39" s="20"/>
      <c r="N39" s="20">
        <f t="shared" ref="N39:N70" si="3">J39-L39</f>
        <v>13516.8</v>
      </c>
      <c r="O39" s="20">
        <f t="shared" ref="O39:O70" si="4">N39</f>
        <v>13516.8</v>
      </c>
      <c r="P39" s="10"/>
      <c r="Q39" s="2"/>
      <c r="R39" s="2"/>
    </row>
    <row r="40" s="1" customFormat="true" customHeight="true" spans="1:18">
      <c r="A40" s="10">
        <v>35</v>
      </c>
      <c r="B40" s="11" t="s">
        <v>20</v>
      </c>
      <c r="C40" s="11" t="s">
        <v>86</v>
      </c>
      <c r="D40" s="11">
        <v>17.48</v>
      </c>
      <c r="E40" s="15">
        <v>45089</v>
      </c>
      <c r="F40" s="16" t="s">
        <v>87</v>
      </c>
      <c r="G40" s="10">
        <v>600</v>
      </c>
      <c r="H40" s="17">
        <v>16896</v>
      </c>
      <c r="I40" s="17">
        <v>6758.4</v>
      </c>
      <c r="J40" s="17">
        <v>10137.6</v>
      </c>
      <c r="K40" s="20">
        <f t="shared" si="0"/>
        <v>10137.6</v>
      </c>
      <c r="L40" s="20"/>
      <c r="M40" s="20"/>
      <c r="N40" s="20">
        <f t="shared" si="3"/>
        <v>10137.6</v>
      </c>
      <c r="O40" s="20">
        <f t="shared" si="4"/>
        <v>10137.6</v>
      </c>
      <c r="P40" s="10"/>
      <c r="Q40" s="2"/>
      <c r="R40" s="2"/>
    </row>
    <row r="41" s="1" customFormat="true" customHeight="true" spans="1:18">
      <c r="A41" s="10">
        <v>36</v>
      </c>
      <c r="B41" s="11" t="s">
        <v>20</v>
      </c>
      <c r="C41" s="11" t="s">
        <v>89</v>
      </c>
      <c r="D41" s="11">
        <v>45.05</v>
      </c>
      <c r="E41" s="15">
        <v>45089</v>
      </c>
      <c r="F41" s="16" t="s">
        <v>87</v>
      </c>
      <c r="G41" s="10">
        <v>1900</v>
      </c>
      <c r="H41" s="17">
        <v>53504</v>
      </c>
      <c r="I41" s="17">
        <v>21401.6</v>
      </c>
      <c r="J41" s="17">
        <v>32102.4</v>
      </c>
      <c r="K41" s="20">
        <f t="shared" si="0"/>
        <v>32102.4</v>
      </c>
      <c r="L41" s="20"/>
      <c r="M41" s="20"/>
      <c r="N41" s="20">
        <f t="shared" si="3"/>
        <v>32102.4</v>
      </c>
      <c r="O41" s="20">
        <f t="shared" si="4"/>
        <v>32102.4</v>
      </c>
      <c r="P41" s="10"/>
      <c r="Q41" s="2"/>
      <c r="R41" s="2"/>
    </row>
    <row r="42" s="1" customFormat="true" customHeight="true" spans="1:18">
      <c r="A42" s="10">
        <v>37</v>
      </c>
      <c r="B42" s="11" t="s">
        <v>20</v>
      </c>
      <c r="C42" s="11" t="s">
        <v>88</v>
      </c>
      <c r="D42" s="11">
        <v>41</v>
      </c>
      <c r="E42" s="15">
        <v>45089</v>
      </c>
      <c r="F42" s="16" t="s">
        <v>87</v>
      </c>
      <c r="G42" s="10">
        <v>1800</v>
      </c>
      <c r="H42" s="17">
        <v>50688</v>
      </c>
      <c r="I42" s="17">
        <v>20275.2</v>
      </c>
      <c r="J42" s="17">
        <v>30412.8</v>
      </c>
      <c r="K42" s="20">
        <f t="shared" si="0"/>
        <v>30412.8</v>
      </c>
      <c r="L42" s="20"/>
      <c r="M42" s="20"/>
      <c r="N42" s="20">
        <f t="shared" si="3"/>
        <v>30412.8</v>
      </c>
      <c r="O42" s="20">
        <f t="shared" si="4"/>
        <v>30412.8</v>
      </c>
      <c r="P42" s="10"/>
      <c r="Q42" s="2"/>
      <c r="R42" s="2"/>
    </row>
    <row r="43" s="1" customFormat="true" customHeight="true" spans="1:18">
      <c r="A43" s="10">
        <v>38</v>
      </c>
      <c r="B43" s="11" t="s">
        <v>20</v>
      </c>
      <c r="C43" s="11" t="s">
        <v>245</v>
      </c>
      <c r="D43" s="11">
        <v>25.61</v>
      </c>
      <c r="E43" s="15">
        <v>45089</v>
      </c>
      <c r="F43" s="16" t="s">
        <v>78</v>
      </c>
      <c r="G43" s="10">
        <v>1300</v>
      </c>
      <c r="H43" s="17">
        <v>36608</v>
      </c>
      <c r="I43" s="17">
        <v>14643.2</v>
      </c>
      <c r="J43" s="17">
        <v>21964.8</v>
      </c>
      <c r="K43" s="20">
        <f t="shared" si="0"/>
        <v>21964.8</v>
      </c>
      <c r="L43" s="20"/>
      <c r="M43" s="20"/>
      <c r="N43" s="20">
        <f t="shared" si="3"/>
        <v>21964.8</v>
      </c>
      <c r="O43" s="20">
        <f t="shared" si="4"/>
        <v>21964.8</v>
      </c>
      <c r="P43" s="10"/>
      <c r="Q43" s="2"/>
      <c r="R43" s="2"/>
    </row>
    <row r="44" s="1" customFormat="true" customHeight="true" spans="1:18">
      <c r="A44" s="10">
        <v>39</v>
      </c>
      <c r="B44" s="11" t="s">
        <v>20</v>
      </c>
      <c r="C44" s="11" t="s">
        <v>92</v>
      </c>
      <c r="D44" s="11">
        <v>34.91</v>
      </c>
      <c r="E44" s="15">
        <v>45089</v>
      </c>
      <c r="F44" s="16" t="s">
        <v>91</v>
      </c>
      <c r="G44" s="10">
        <v>1200</v>
      </c>
      <c r="H44" s="17">
        <v>33792</v>
      </c>
      <c r="I44" s="17">
        <v>13516.8</v>
      </c>
      <c r="J44" s="17">
        <v>20275.2</v>
      </c>
      <c r="K44" s="20">
        <f t="shared" si="0"/>
        <v>20275.2</v>
      </c>
      <c r="L44" s="20"/>
      <c r="M44" s="20"/>
      <c r="N44" s="20">
        <f t="shared" si="3"/>
        <v>20275.2</v>
      </c>
      <c r="O44" s="20">
        <f t="shared" si="4"/>
        <v>20275.2</v>
      </c>
      <c r="P44" s="10"/>
      <c r="Q44" s="2"/>
      <c r="R44" s="2"/>
    </row>
    <row r="45" s="1" customFormat="true" customHeight="true" spans="1:18">
      <c r="A45" s="10">
        <v>40</v>
      </c>
      <c r="B45" s="11" t="s">
        <v>20</v>
      </c>
      <c r="C45" s="11" t="s">
        <v>94</v>
      </c>
      <c r="D45" s="11">
        <v>35.1</v>
      </c>
      <c r="E45" s="15">
        <v>45089</v>
      </c>
      <c r="F45" s="16" t="s">
        <v>61</v>
      </c>
      <c r="G45" s="10">
        <v>1500</v>
      </c>
      <c r="H45" s="17">
        <v>42240</v>
      </c>
      <c r="I45" s="17">
        <v>16896</v>
      </c>
      <c r="J45" s="17">
        <v>25344</v>
      </c>
      <c r="K45" s="20">
        <f t="shared" si="0"/>
        <v>25344</v>
      </c>
      <c r="L45" s="20"/>
      <c r="M45" s="20"/>
      <c r="N45" s="20">
        <f t="shared" si="3"/>
        <v>25344</v>
      </c>
      <c r="O45" s="20">
        <f t="shared" si="4"/>
        <v>25344</v>
      </c>
      <c r="P45" s="10"/>
      <c r="Q45" s="2"/>
      <c r="R45" s="2"/>
    </row>
    <row r="46" s="1" customFormat="true" customHeight="true" spans="1:18">
      <c r="A46" s="10">
        <v>41</v>
      </c>
      <c r="B46" s="11" t="s">
        <v>20</v>
      </c>
      <c r="C46" s="11" t="s">
        <v>94</v>
      </c>
      <c r="D46" s="11">
        <v>30.8</v>
      </c>
      <c r="E46" s="15">
        <v>45089</v>
      </c>
      <c r="F46" s="16" t="s">
        <v>61</v>
      </c>
      <c r="G46" s="10">
        <v>1300</v>
      </c>
      <c r="H46" s="17">
        <v>36608</v>
      </c>
      <c r="I46" s="17">
        <v>14643.2</v>
      </c>
      <c r="J46" s="17">
        <v>21964.8</v>
      </c>
      <c r="K46" s="20">
        <f t="shared" si="0"/>
        <v>21964.8</v>
      </c>
      <c r="L46" s="20"/>
      <c r="M46" s="20"/>
      <c r="N46" s="20">
        <f t="shared" si="3"/>
        <v>21964.8</v>
      </c>
      <c r="O46" s="20">
        <f t="shared" si="4"/>
        <v>21964.8</v>
      </c>
      <c r="P46" s="10"/>
      <c r="Q46" s="2"/>
      <c r="R46" s="2"/>
    </row>
    <row r="47" s="1" customFormat="true" customHeight="true" spans="1:18">
      <c r="A47" s="10">
        <v>42</v>
      </c>
      <c r="B47" s="11" t="s">
        <v>20</v>
      </c>
      <c r="C47" s="11" t="s">
        <v>96</v>
      </c>
      <c r="D47" s="11">
        <v>34.63</v>
      </c>
      <c r="E47" s="15">
        <v>45089</v>
      </c>
      <c r="F47" s="16" t="s">
        <v>75</v>
      </c>
      <c r="G47" s="10">
        <v>1500</v>
      </c>
      <c r="H47" s="17">
        <v>42240</v>
      </c>
      <c r="I47" s="17">
        <v>16896</v>
      </c>
      <c r="J47" s="17">
        <v>25344</v>
      </c>
      <c r="K47" s="20">
        <f t="shared" si="0"/>
        <v>25344</v>
      </c>
      <c r="L47" s="20"/>
      <c r="M47" s="20"/>
      <c r="N47" s="20">
        <f t="shared" si="3"/>
        <v>25344</v>
      </c>
      <c r="O47" s="20">
        <f t="shared" si="4"/>
        <v>25344</v>
      </c>
      <c r="P47" s="10"/>
      <c r="Q47" s="2"/>
      <c r="R47" s="2"/>
    </row>
    <row r="48" s="1" customFormat="true" customHeight="true" spans="1:18">
      <c r="A48" s="10">
        <v>43</v>
      </c>
      <c r="B48" s="11" t="s">
        <v>20</v>
      </c>
      <c r="C48" s="11" t="s">
        <v>97</v>
      </c>
      <c r="D48" s="11">
        <v>26.53</v>
      </c>
      <c r="E48" s="15">
        <v>45089</v>
      </c>
      <c r="F48" s="16" t="s">
        <v>98</v>
      </c>
      <c r="G48" s="10">
        <v>750</v>
      </c>
      <c r="H48" s="17">
        <v>21120</v>
      </c>
      <c r="I48" s="17">
        <v>8448</v>
      </c>
      <c r="J48" s="17">
        <v>12672</v>
      </c>
      <c r="K48" s="20">
        <f t="shared" si="0"/>
        <v>12672</v>
      </c>
      <c r="L48" s="20"/>
      <c r="M48" s="20"/>
      <c r="N48" s="20">
        <f t="shared" si="3"/>
        <v>12672</v>
      </c>
      <c r="O48" s="20">
        <f t="shared" si="4"/>
        <v>12672</v>
      </c>
      <c r="P48" s="10"/>
      <c r="Q48" s="2"/>
      <c r="R48" s="2"/>
    </row>
    <row r="49" s="1" customFormat="true" customHeight="true" spans="1:18">
      <c r="A49" s="10">
        <v>44</v>
      </c>
      <c r="B49" s="11" t="s">
        <v>20</v>
      </c>
      <c r="C49" s="11" t="s">
        <v>100</v>
      </c>
      <c r="D49" s="11">
        <v>41.04</v>
      </c>
      <c r="E49" s="15">
        <v>45089</v>
      </c>
      <c r="F49" s="16" t="s">
        <v>75</v>
      </c>
      <c r="G49" s="10">
        <v>1700</v>
      </c>
      <c r="H49" s="17">
        <v>47872</v>
      </c>
      <c r="I49" s="17">
        <v>19148.8</v>
      </c>
      <c r="J49" s="17">
        <v>28723.2</v>
      </c>
      <c r="K49" s="20">
        <f t="shared" si="0"/>
        <v>28723.2</v>
      </c>
      <c r="L49" s="20"/>
      <c r="M49" s="20"/>
      <c r="N49" s="20">
        <f t="shared" si="3"/>
        <v>28723.2</v>
      </c>
      <c r="O49" s="20">
        <f t="shared" si="4"/>
        <v>28723.2</v>
      </c>
      <c r="P49" s="10"/>
      <c r="Q49" s="2"/>
      <c r="R49" s="2"/>
    </row>
    <row r="50" s="1" customFormat="true" customHeight="true" spans="1:18">
      <c r="A50" s="10">
        <v>45</v>
      </c>
      <c r="B50" s="11" t="s">
        <v>20</v>
      </c>
      <c r="C50" s="11" t="s">
        <v>100</v>
      </c>
      <c r="D50" s="11">
        <v>31.92</v>
      </c>
      <c r="E50" s="15">
        <v>45089</v>
      </c>
      <c r="F50" s="16" t="s">
        <v>75</v>
      </c>
      <c r="G50" s="10">
        <v>1300</v>
      </c>
      <c r="H50" s="17">
        <v>36608</v>
      </c>
      <c r="I50" s="17">
        <v>14643.2</v>
      </c>
      <c r="J50" s="17">
        <v>21964.8</v>
      </c>
      <c r="K50" s="20">
        <f t="shared" si="0"/>
        <v>21964.8</v>
      </c>
      <c r="L50" s="20"/>
      <c r="M50" s="20"/>
      <c r="N50" s="20">
        <f t="shared" si="3"/>
        <v>21964.8</v>
      </c>
      <c r="O50" s="20">
        <f t="shared" si="4"/>
        <v>21964.8</v>
      </c>
      <c r="P50" s="10"/>
      <c r="Q50" s="2"/>
      <c r="R50" s="2"/>
    </row>
    <row r="51" s="1" customFormat="true" customHeight="true" spans="1:18">
      <c r="A51" s="10">
        <v>46</v>
      </c>
      <c r="B51" s="11" t="s">
        <v>20</v>
      </c>
      <c r="C51" s="11" t="s">
        <v>96</v>
      </c>
      <c r="D51" s="11">
        <v>35.55</v>
      </c>
      <c r="E51" s="15">
        <v>45089</v>
      </c>
      <c r="F51" s="16" t="s">
        <v>75</v>
      </c>
      <c r="G51" s="10">
        <v>1500</v>
      </c>
      <c r="H51" s="17">
        <v>42240</v>
      </c>
      <c r="I51" s="17">
        <v>16896</v>
      </c>
      <c r="J51" s="17">
        <v>25344</v>
      </c>
      <c r="K51" s="20">
        <f t="shared" si="0"/>
        <v>25344</v>
      </c>
      <c r="L51" s="20"/>
      <c r="M51" s="20"/>
      <c r="N51" s="20">
        <f t="shared" si="3"/>
        <v>25344</v>
      </c>
      <c r="O51" s="20">
        <f t="shared" si="4"/>
        <v>25344</v>
      </c>
      <c r="P51" s="10"/>
      <c r="Q51" s="2"/>
      <c r="R51" s="2"/>
    </row>
    <row r="52" s="1" customFormat="true" customHeight="true" spans="1:18">
      <c r="A52" s="10">
        <v>47</v>
      </c>
      <c r="B52" s="11" t="s">
        <v>20</v>
      </c>
      <c r="C52" s="11" t="s">
        <v>101</v>
      </c>
      <c r="D52" s="11">
        <v>48</v>
      </c>
      <c r="E52" s="15">
        <v>45089</v>
      </c>
      <c r="F52" s="16" t="s">
        <v>102</v>
      </c>
      <c r="G52" s="10">
        <v>2000</v>
      </c>
      <c r="H52" s="17">
        <v>56320</v>
      </c>
      <c r="I52" s="17">
        <v>22528</v>
      </c>
      <c r="J52" s="17">
        <v>33792</v>
      </c>
      <c r="K52" s="20">
        <f t="shared" si="0"/>
        <v>33792</v>
      </c>
      <c r="L52" s="20"/>
      <c r="M52" s="20"/>
      <c r="N52" s="20">
        <f t="shared" si="3"/>
        <v>33792</v>
      </c>
      <c r="O52" s="20">
        <f t="shared" si="4"/>
        <v>33792</v>
      </c>
      <c r="P52" s="10"/>
      <c r="Q52" s="2"/>
      <c r="R52" s="2"/>
    </row>
    <row r="53" s="1" customFormat="true" customHeight="true" spans="1:18">
      <c r="A53" s="10">
        <v>48</v>
      </c>
      <c r="B53" s="11" t="s">
        <v>20</v>
      </c>
      <c r="C53" s="11" t="s">
        <v>99</v>
      </c>
      <c r="D53" s="11">
        <v>52.75</v>
      </c>
      <c r="E53" s="15">
        <v>45089</v>
      </c>
      <c r="F53" s="16" t="s">
        <v>75</v>
      </c>
      <c r="G53" s="10">
        <v>2200</v>
      </c>
      <c r="H53" s="17">
        <v>61952</v>
      </c>
      <c r="I53" s="17">
        <v>24780.8</v>
      </c>
      <c r="J53" s="17">
        <v>37171.2</v>
      </c>
      <c r="K53" s="20">
        <f t="shared" si="0"/>
        <v>37171.2</v>
      </c>
      <c r="L53" s="20"/>
      <c r="M53" s="20"/>
      <c r="N53" s="20">
        <f t="shared" si="3"/>
        <v>37171.2</v>
      </c>
      <c r="O53" s="20">
        <f t="shared" si="4"/>
        <v>37171.2</v>
      </c>
      <c r="P53" s="10"/>
      <c r="Q53" s="2"/>
      <c r="R53" s="2"/>
    </row>
    <row r="54" s="1" customFormat="true" customHeight="true" spans="1:18">
      <c r="A54" s="10">
        <v>49</v>
      </c>
      <c r="B54" s="11" t="s">
        <v>20</v>
      </c>
      <c r="C54" s="11" t="s">
        <v>105</v>
      </c>
      <c r="D54" s="11">
        <v>28.99</v>
      </c>
      <c r="E54" s="15">
        <v>45089</v>
      </c>
      <c r="F54" s="16" t="s">
        <v>106</v>
      </c>
      <c r="G54" s="10">
        <v>1200</v>
      </c>
      <c r="H54" s="17">
        <v>33792</v>
      </c>
      <c r="I54" s="17">
        <v>13516.8</v>
      </c>
      <c r="J54" s="17">
        <v>20275.2</v>
      </c>
      <c r="K54" s="20">
        <f t="shared" si="0"/>
        <v>20275.2</v>
      </c>
      <c r="L54" s="20"/>
      <c r="M54" s="20"/>
      <c r="N54" s="20">
        <f t="shared" si="3"/>
        <v>20275.2</v>
      </c>
      <c r="O54" s="20">
        <f t="shared" si="4"/>
        <v>20275.2</v>
      </c>
      <c r="P54" s="10"/>
      <c r="Q54" s="2"/>
      <c r="R54" s="2"/>
    </row>
    <row r="55" s="1" customFormat="true" customHeight="true" spans="1:18">
      <c r="A55" s="10">
        <v>50</v>
      </c>
      <c r="B55" s="11" t="s">
        <v>20</v>
      </c>
      <c r="C55" s="11" t="s">
        <v>103</v>
      </c>
      <c r="D55" s="11">
        <v>32</v>
      </c>
      <c r="E55" s="15">
        <v>45089</v>
      </c>
      <c r="F55" s="16" t="s">
        <v>104</v>
      </c>
      <c r="G55" s="10">
        <v>1400</v>
      </c>
      <c r="H55" s="17">
        <v>39424</v>
      </c>
      <c r="I55" s="17">
        <v>15769.6</v>
      </c>
      <c r="J55" s="17">
        <v>23654.4</v>
      </c>
      <c r="K55" s="20">
        <f t="shared" si="0"/>
        <v>23654.4</v>
      </c>
      <c r="L55" s="20"/>
      <c r="M55" s="20"/>
      <c r="N55" s="20">
        <f t="shared" si="3"/>
        <v>23654.4</v>
      </c>
      <c r="O55" s="20">
        <f t="shared" si="4"/>
        <v>23654.4</v>
      </c>
      <c r="P55" s="10"/>
      <c r="Q55" s="2"/>
      <c r="R55" s="2"/>
    </row>
    <row r="56" s="1" customFormat="true" customHeight="true" spans="1:18">
      <c r="A56" s="10">
        <v>51</v>
      </c>
      <c r="B56" s="11" t="s">
        <v>20</v>
      </c>
      <c r="C56" s="11" t="s">
        <v>107</v>
      </c>
      <c r="D56" s="11">
        <v>47.59</v>
      </c>
      <c r="E56" s="15">
        <v>45089</v>
      </c>
      <c r="F56" s="16" t="s">
        <v>104</v>
      </c>
      <c r="G56" s="10">
        <v>2000</v>
      </c>
      <c r="H56" s="17">
        <v>56320</v>
      </c>
      <c r="I56" s="17">
        <v>22528</v>
      </c>
      <c r="J56" s="17">
        <v>33792</v>
      </c>
      <c r="K56" s="20">
        <f t="shared" si="0"/>
        <v>33792</v>
      </c>
      <c r="L56" s="20"/>
      <c r="M56" s="20"/>
      <c r="N56" s="20">
        <f t="shared" si="3"/>
        <v>33792</v>
      </c>
      <c r="O56" s="20">
        <f t="shared" si="4"/>
        <v>33792</v>
      </c>
      <c r="P56" s="10"/>
      <c r="Q56" s="2"/>
      <c r="R56" s="2"/>
    </row>
    <row r="57" s="1" customFormat="true" customHeight="true" spans="1:18">
      <c r="A57" s="10">
        <v>52</v>
      </c>
      <c r="B57" s="11" t="s">
        <v>20</v>
      </c>
      <c r="C57" s="11" t="s">
        <v>103</v>
      </c>
      <c r="D57" s="11">
        <v>34.54</v>
      </c>
      <c r="E57" s="15">
        <v>45089</v>
      </c>
      <c r="F57" s="16" t="s">
        <v>104</v>
      </c>
      <c r="G57" s="10">
        <v>1500</v>
      </c>
      <c r="H57" s="17">
        <v>42240</v>
      </c>
      <c r="I57" s="17">
        <v>16896</v>
      </c>
      <c r="J57" s="17">
        <v>25344</v>
      </c>
      <c r="K57" s="20">
        <f t="shared" si="0"/>
        <v>25344</v>
      </c>
      <c r="L57" s="20"/>
      <c r="M57" s="20"/>
      <c r="N57" s="20">
        <f t="shared" si="3"/>
        <v>25344</v>
      </c>
      <c r="O57" s="20">
        <f t="shared" si="4"/>
        <v>25344</v>
      </c>
      <c r="P57" s="10"/>
      <c r="Q57" s="2"/>
      <c r="R57" s="2"/>
    </row>
    <row r="58" s="1" customFormat="true" customHeight="true" spans="1:18">
      <c r="A58" s="10">
        <v>53</v>
      </c>
      <c r="B58" s="11" t="s">
        <v>20</v>
      </c>
      <c r="C58" s="11" t="s">
        <v>108</v>
      </c>
      <c r="D58" s="11">
        <v>50.19</v>
      </c>
      <c r="E58" s="15">
        <v>45089</v>
      </c>
      <c r="F58" s="16" t="s">
        <v>106</v>
      </c>
      <c r="G58" s="10">
        <v>2700</v>
      </c>
      <c r="H58" s="17">
        <v>76032</v>
      </c>
      <c r="I58" s="17">
        <v>30412.8</v>
      </c>
      <c r="J58" s="17">
        <v>45619.2</v>
      </c>
      <c r="K58" s="20">
        <f t="shared" si="0"/>
        <v>45619.2</v>
      </c>
      <c r="L58" s="20"/>
      <c r="M58" s="20"/>
      <c r="N58" s="20">
        <f t="shared" si="3"/>
        <v>45619.2</v>
      </c>
      <c r="O58" s="20">
        <f t="shared" si="4"/>
        <v>45619.2</v>
      </c>
      <c r="P58" s="10"/>
      <c r="Q58" s="2"/>
      <c r="R58" s="2"/>
    </row>
    <row r="59" s="1" customFormat="true" customHeight="true" spans="1:18">
      <c r="A59" s="10">
        <v>54</v>
      </c>
      <c r="B59" s="11" t="s">
        <v>20</v>
      </c>
      <c r="C59" s="11" t="s">
        <v>109</v>
      </c>
      <c r="D59" s="11">
        <v>47.35</v>
      </c>
      <c r="E59" s="15">
        <v>45089</v>
      </c>
      <c r="F59" s="16" t="s">
        <v>104</v>
      </c>
      <c r="G59" s="10">
        <v>2000</v>
      </c>
      <c r="H59" s="17">
        <v>56320</v>
      </c>
      <c r="I59" s="17">
        <v>22528</v>
      </c>
      <c r="J59" s="17">
        <v>33792</v>
      </c>
      <c r="K59" s="20">
        <f t="shared" si="0"/>
        <v>33792</v>
      </c>
      <c r="L59" s="20"/>
      <c r="M59" s="20"/>
      <c r="N59" s="20">
        <f t="shared" si="3"/>
        <v>33792</v>
      </c>
      <c r="O59" s="20">
        <f t="shared" si="4"/>
        <v>33792</v>
      </c>
      <c r="P59" s="10"/>
      <c r="Q59" s="2"/>
      <c r="R59" s="2"/>
    </row>
    <row r="60" s="1" customFormat="true" customHeight="true" spans="1:18">
      <c r="A60" s="10">
        <v>55</v>
      </c>
      <c r="B60" s="11" t="s">
        <v>20</v>
      </c>
      <c r="C60" s="11" t="s">
        <v>110</v>
      </c>
      <c r="D60" s="11">
        <v>27.98</v>
      </c>
      <c r="E60" s="15">
        <v>45089</v>
      </c>
      <c r="F60" s="16" t="s">
        <v>106</v>
      </c>
      <c r="G60" s="10">
        <v>1200</v>
      </c>
      <c r="H60" s="17">
        <v>33792</v>
      </c>
      <c r="I60" s="17">
        <v>13516.8</v>
      </c>
      <c r="J60" s="17">
        <v>20275.2</v>
      </c>
      <c r="K60" s="20">
        <f t="shared" si="0"/>
        <v>20275.2</v>
      </c>
      <c r="L60" s="20"/>
      <c r="M60" s="20"/>
      <c r="N60" s="20">
        <f t="shared" si="3"/>
        <v>20275.2</v>
      </c>
      <c r="O60" s="20">
        <f t="shared" si="4"/>
        <v>20275.2</v>
      </c>
      <c r="P60" s="10"/>
      <c r="Q60" s="2"/>
      <c r="R60" s="2"/>
    </row>
    <row r="61" s="1" customFormat="true" customHeight="true" spans="1:18">
      <c r="A61" s="10">
        <v>56</v>
      </c>
      <c r="B61" s="11" t="s">
        <v>20</v>
      </c>
      <c r="C61" s="11" t="s">
        <v>111</v>
      </c>
      <c r="D61" s="11">
        <v>51.58</v>
      </c>
      <c r="E61" s="15">
        <v>45089</v>
      </c>
      <c r="F61" s="16" t="s">
        <v>106</v>
      </c>
      <c r="G61" s="10">
        <v>3000</v>
      </c>
      <c r="H61" s="17">
        <v>84480</v>
      </c>
      <c r="I61" s="17">
        <v>33792</v>
      </c>
      <c r="J61" s="17">
        <v>50688</v>
      </c>
      <c r="K61" s="20">
        <f t="shared" si="0"/>
        <v>50688</v>
      </c>
      <c r="L61" s="20"/>
      <c r="M61" s="20"/>
      <c r="N61" s="20">
        <f t="shared" si="3"/>
        <v>50688</v>
      </c>
      <c r="O61" s="20">
        <f t="shared" si="4"/>
        <v>50688</v>
      </c>
      <c r="P61" s="10"/>
      <c r="Q61" s="2"/>
      <c r="R61" s="2"/>
    </row>
    <row r="62" s="1" customFormat="true" customHeight="true" spans="1:18">
      <c r="A62" s="10">
        <v>57</v>
      </c>
      <c r="B62" s="11" t="s">
        <v>20</v>
      </c>
      <c r="C62" s="11" t="s">
        <v>112</v>
      </c>
      <c r="D62" s="11">
        <v>34.2</v>
      </c>
      <c r="E62" s="15">
        <v>45089</v>
      </c>
      <c r="F62" s="16" t="s">
        <v>106</v>
      </c>
      <c r="G62" s="10">
        <v>1800</v>
      </c>
      <c r="H62" s="17">
        <v>50688</v>
      </c>
      <c r="I62" s="17">
        <v>20275.2</v>
      </c>
      <c r="J62" s="17">
        <v>30412.8</v>
      </c>
      <c r="K62" s="20">
        <f t="shared" si="0"/>
        <v>30412.8</v>
      </c>
      <c r="L62" s="20"/>
      <c r="M62" s="20"/>
      <c r="N62" s="20">
        <f t="shared" si="3"/>
        <v>30412.8</v>
      </c>
      <c r="O62" s="20">
        <f t="shared" si="4"/>
        <v>30412.8</v>
      </c>
      <c r="P62" s="10"/>
      <c r="Q62" s="2"/>
      <c r="R62" s="2"/>
    </row>
    <row r="63" s="1" customFormat="true" customHeight="true" spans="1:18">
      <c r="A63" s="10">
        <v>58</v>
      </c>
      <c r="B63" s="11" t="s">
        <v>20</v>
      </c>
      <c r="C63" s="11" t="s">
        <v>116</v>
      </c>
      <c r="D63" s="11">
        <v>31.08</v>
      </c>
      <c r="E63" s="15">
        <v>45089</v>
      </c>
      <c r="F63" s="16" t="s">
        <v>117</v>
      </c>
      <c r="G63" s="10">
        <v>1300</v>
      </c>
      <c r="H63" s="17">
        <v>36608</v>
      </c>
      <c r="I63" s="17">
        <v>14643.2</v>
      </c>
      <c r="J63" s="17">
        <v>21964.8</v>
      </c>
      <c r="K63" s="20">
        <f t="shared" si="0"/>
        <v>21964.8</v>
      </c>
      <c r="L63" s="20"/>
      <c r="M63" s="20"/>
      <c r="N63" s="20">
        <f t="shared" si="3"/>
        <v>21964.8</v>
      </c>
      <c r="O63" s="20">
        <f t="shared" si="4"/>
        <v>21964.8</v>
      </c>
      <c r="P63" s="10"/>
      <c r="Q63" s="2"/>
      <c r="R63" s="2"/>
    </row>
    <row r="64" s="1" customFormat="true" customHeight="true" spans="1:18">
      <c r="A64" s="10">
        <v>59</v>
      </c>
      <c r="B64" s="11" t="s">
        <v>20</v>
      </c>
      <c r="C64" s="11" t="s">
        <v>113</v>
      </c>
      <c r="D64" s="11">
        <v>30.5</v>
      </c>
      <c r="E64" s="15">
        <v>45089</v>
      </c>
      <c r="F64" s="16" t="s">
        <v>106</v>
      </c>
      <c r="G64" s="10">
        <v>1300</v>
      </c>
      <c r="H64" s="17">
        <v>36608</v>
      </c>
      <c r="I64" s="17">
        <v>14643.2</v>
      </c>
      <c r="J64" s="17">
        <v>21964.8</v>
      </c>
      <c r="K64" s="20">
        <f t="shared" si="0"/>
        <v>21964.8</v>
      </c>
      <c r="L64" s="20"/>
      <c r="M64" s="20"/>
      <c r="N64" s="20">
        <f t="shared" si="3"/>
        <v>21964.8</v>
      </c>
      <c r="O64" s="20">
        <f t="shared" si="4"/>
        <v>21964.8</v>
      </c>
      <c r="P64" s="10"/>
      <c r="Q64" s="2"/>
      <c r="R64" s="2"/>
    </row>
    <row r="65" s="1" customFormat="true" customHeight="true" spans="1:18">
      <c r="A65" s="10">
        <v>60</v>
      </c>
      <c r="B65" s="11" t="s">
        <v>20</v>
      </c>
      <c r="C65" s="11" t="s">
        <v>114</v>
      </c>
      <c r="D65" s="11">
        <v>27.35</v>
      </c>
      <c r="E65" s="15">
        <v>45089</v>
      </c>
      <c r="F65" s="16" t="s">
        <v>115</v>
      </c>
      <c r="G65" s="10">
        <v>1000</v>
      </c>
      <c r="H65" s="17">
        <v>28160</v>
      </c>
      <c r="I65" s="17">
        <v>11264</v>
      </c>
      <c r="J65" s="17">
        <v>16896</v>
      </c>
      <c r="K65" s="20">
        <f t="shared" si="0"/>
        <v>16896</v>
      </c>
      <c r="L65" s="20"/>
      <c r="M65" s="20"/>
      <c r="N65" s="20">
        <f t="shared" si="3"/>
        <v>16896</v>
      </c>
      <c r="O65" s="20">
        <f t="shared" si="4"/>
        <v>16896</v>
      </c>
      <c r="P65" s="10"/>
      <c r="Q65" s="2"/>
      <c r="R65" s="2"/>
    </row>
    <row r="66" s="1" customFormat="true" customHeight="true" spans="1:18">
      <c r="A66" s="10">
        <v>61</v>
      </c>
      <c r="B66" s="11" t="s">
        <v>244</v>
      </c>
      <c r="C66" s="11" t="s">
        <v>118</v>
      </c>
      <c r="D66" s="11">
        <v>48.14</v>
      </c>
      <c r="E66" s="15">
        <v>45089</v>
      </c>
      <c r="F66" s="16" t="s">
        <v>80</v>
      </c>
      <c r="G66" s="10">
        <v>2000</v>
      </c>
      <c r="H66" s="17">
        <v>68320</v>
      </c>
      <c r="I66" s="17">
        <v>27328</v>
      </c>
      <c r="J66" s="17">
        <v>40992</v>
      </c>
      <c r="K66" s="20">
        <f t="shared" si="0"/>
        <v>40992</v>
      </c>
      <c r="L66" s="20"/>
      <c r="M66" s="20"/>
      <c r="N66" s="20">
        <f t="shared" si="3"/>
        <v>40992</v>
      </c>
      <c r="O66" s="20">
        <f t="shared" si="4"/>
        <v>40992</v>
      </c>
      <c r="P66" s="10"/>
      <c r="Q66" s="2"/>
      <c r="R66" s="2"/>
    </row>
    <row r="67" s="1" customFormat="true" customHeight="true" spans="1:18">
      <c r="A67" s="10">
        <v>62</v>
      </c>
      <c r="B67" s="11" t="s">
        <v>244</v>
      </c>
      <c r="C67" s="11" t="s">
        <v>119</v>
      </c>
      <c r="D67" s="11">
        <v>27.68</v>
      </c>
      <c r="E67" s="15">
        <v>45089</v>
      </c>
      <c r="F67" s="16" t="s">
        <v>80</v>
      </c>
      <c r="G67" s="10">
        <v>1200</v>
      </c>
      <c r="H67" s="17">
        <v>40992</v>
      </c>
      <c r="I67" s="17">
        <v>16396.8</v>
      </c>
      <c r="J67" s="17">
        <v>24595.2</v>
      </c>
      <c r="K67" s="20">
        <f t="shared" si="0"/>
        <v>24595.2</v>
      </c>
      <c r="L67" s="20"/>
      <c r="M67" s="20"/>
      <c r="N67" s="20">
        <f t="shared" si="3"/>
        <v>24595.2</v>
      </c>
      <c r="O67" s="20">
        <f t="shared" si="4"/>
        <v>24595.2</v>
      </c>
      <c r="P67" s="10"/>
      <c r="Q67" s="2"/>
      <c r="R67" s="2"/>
    </row>
    <row r="68" s="1" customFormat="true" customHeight="true" spans="1:18">
      <c r="A68" s="10">
        <v>63</v>
      </c>
      <c r="B68" s="11" t="s">
        <v>244</v>
      </c>
      <c r="C68" s="11" t="s">
        <v>118</v>
      </c>
      <c r="D68" s="11">
        <v>26.82</v>
      </c>
      <c r="E68" s="15">
        <v>45089</v>
      </c>
      <c r="F68" s="16" t="s">
        <v>80</v>
      </c>
      <c r="G68" s="10">
        <v>1000</v>
      </c>
      <c r="H68" s="17">
        <v>34160</v>
      </c>
      <c r="I68" s="17">
        <v>13664</v>
      </c>
      <c r="J68" s="17">
        <v>20496</v>
      </c>
      <c r="K68" s="20">
        <f t="shared" si="0"/>
        <v>20496</v>
      </c>
      <c r="L68" s="20"/>
      <c r="M68" s="20"/>
      <c r="N68" s="20">
        <f t="shared" si="3"/>
        <v>20496</v>
      </c>
      <c r="O68" s="20">
        <f t="shared" si="4"/>
        <v>20496</v>
      </c>
      <c r="P68" s="10"/>
      <c r="Q68" s="2"/>
      <c r="R68" s="2"/>
    </row>
    <row r="69" s="1" customFormat="true" customHeight="true" spans="1:18">
      <c r="A69" s="10">
        <v>64</v>
      </c>
      <c r="B69" s="11" t="s">
        <v>20</v>
      </c>
      <c r="C69" s="11" t="s">
        <v>120</v>
      </c>
      <c r="D69" s="11">
        <v>65.78</v>
      </c>
      <c r="E69" s="15">
        <v>45089</v>
      </c>
      <c r="F69" s="16" t="s">
        <v>121</v>
      </c>
      <c r="G69" s="10">
        <v>2850</v>
      </c>
      <c r="H69" s="17">
        <v>80256</v>
      </c>
      <c r="I69" s="17">
        <v>32102.4</v>
      </c>
      <c r="J69" s="17">
        <v>48153.6</v>
      </c>
      <c r="K69" s="20">
        <f t="shared" si="0"/>
        <v>48153.6</v>
      </c>
      <c r="L69" s="20"/>
      <c r="M69" s="20"/>
      <c r="N69" s="20">
        <f t="shared" si="3"/>
        <v>48153.6</v>
      </c>
      <c r="O69" s="20">
        <f t="shared" si="4"/>
        <v>48153.6</v>
      </c>
      <c r="P69" s="10"/>
      <c r="Q69" s="2"/>
      <c r="R69" s="2"/>
    </row>
    <row r="70" s="1" customFormat="true" customHeight="true" spans="1:18">
      <c r="A70" s="10">
        <v>65</v>
      </c>
      <c r="B70" s="11" t="s">
        <v>20</v>
      </c>
      <c r="C70" s="11" t="s">
        <v>122</v>
      </c>
      <c r="D70" s="11">
        <v>34</v>
      </c>
      <c r="E70" s="15">
        <v>45089</v>
      </c>
      <c r="F70" s="16" t="s">
        <v>123</v>
      </c>
      <c r="G70" s="10">
        <v>1400</v>
      </c>
      <c r="H70" s="17">
        <v>39424</v>
      </c>
      <c r="I70" s="17">
        <v>15769.6</v>
      </c>
      <c r="J70" s="17">
        <v>23654.4</v>
      </c>
      <c r="K70" s="20">
        <f t="shared" ref="K70:K121" si="5">J70</f>
        <v>23654.4</v>
      </c>
      <c r="L70" s="20"/>
      <c r="M70" s="20"/>
      <c r="N70" s="20">
        <f t="shared" si="3"/>
        <v>23654.4</v>
      </c>
      <c r="O70" s="20">
        <f t="shared" si="4"/>
        <v>23654.4</v>
      </c>
      <c r="P70" s="10"/>
      <c r="Q70" s="2"/>
      <c r="R70" s="2"/>
    </row>
    <row r="71" s="1" customFormat="true" customHeight="true" spans="1:18">
      <c r="A71" s="10">
        <v>66</v>
      </c>
      <c r="B71" s="11" t="s">
        <v>20</v>
      </c>
      <c r="C71" s="11" t="s">
        <v>124</v>
      </c>
      <c r="D71" s="11">
        <v>20</v>
      </c>
      <c r="E71" s="15">
        <v>45089</v>
      </c>
      <c r="F71" s="16" t="s">
        <v>123</v>
      </c>
      <c r="G71" s="10">
        <v>800</v>
      </c>
      <c r="H71" s="17">
        <v>22528</v>
      </c>
      <c r="I71" s="17">
        <v>9011.2</v>
      </c>
      <c r="J71" s="17">
        <v>13516.8</v>
      </c>
      <c r="K71" s="20">
        <f t="shared" si="5"/>
        <v>13516.8</v>
      </c>
      <c r="L71" s="20"/>
      <c r="M71" s="20"/>
      <c r="N71" s="20">
        <f t="shared" ref="N71:N118" si="6">J71-L71</f>
        <v>13516.8</v>
      </c>
      <c r="O71" s="20">
        <f t="shared" ref="O71:O106" si="7">N71</f>
        <v>13516.8</v>
      </c>
      <c r="P71" s="10"/>
      <c r="Q71" s="2"/>
      <c r="R71" s="2"/>
    </row>
    <row r="72" s="1" customFormat="true" customHeight="true" spans="1:18">
      <c r="A72" s="10">
        <v>67</v>
      </c>
      <c r="B72" s="11" t="s">
        <v>20</v>
      </c>
      <c r="C72" s="11" t="s">
        <v>126</v>
      </c>
      <c r="D72" s="11">
        <v>27.66</v>
      </c>
      <c r="E72" s="15">
        <v>45089</v>
      </c>
      <c r="F72" s="16" t="s">
        <v>123</v>
      </c>
      <c r="G72" s="10">
        <v>1200</v>
      </c>
      <c r="H72" s="17">
        <v>33792</v>
      </c>
      <c r="I72" s="17">
        <v>13516.8</v>
      </c>
      <c r="J72" s="17">
        <v>20275.2</v>
      </c>
      <c r="K72" s="20">
        <f t="shared" si="5"/>
        <v>20275.2</v>
      </c>
      <c r="L72" s="20"/>
      <c r="M72" s="20"/>
      <c r="N72" s="20">
        <f t="shared" si="6"/>
        <v>20275.2</v>
      </c>
      <c r="O72" s="20">
        <f t="shared" si="7"/>
        <v>20275.2</v>
      </c>
      <c r="P72" s="10"/>
      <c r="Q72" s="2"/>
      <c r="R72" s="2"/>
    </row>
    <row r="73" s="1" customFormat="true" customHeight="true" spans="1:18">
      <c r="A73" s="10">
        <v>68</v>
      </c>
      <c r="B73" s="11" t="s">
        <v>20</v>
      </c>
      <c r="C73" s="11" t="s">
        <v>122</v>
      </c>
      <c r="D73" s="11">
        <v>36</v>
      </c>
      <c r="E73" s="15">
        <v>45089</v>
      </c>
      <c r="F73" s="16" t="s">
        <v>123</v>
      </c>
      <c r="G73" s="10">
        <v>1580</v>
      </c>
      <c r="H73" s="17">
        <v>44492.8</v>
      </c>
      <c r="I73" s="17">
        <v>17797.12</v>
      </c>
      <c r="J73" s="17">
        <v>26695.68</v>
      </c>
      <c r="K73" s="20">
        <f t="shared" si="5"/>
        <v>26695.68</v>
      </c>
      <c r="L73" s="20"/>
      <c r="M73" s="20"/>
      <c r="N73" s="20">
        <f t="shared" si="6"/>
        <v>26695.68</v>
      </c>
      <c r="O73" s="20">
        <f t="shared" si="7"/>
        <v>26695.68</v>
      </c>
      <c r="P73" s="10"/>
      <c r="Q73" s="2"/>
      <c r="R73" s="2"/>
    </row>
    <row r="74" s="1" customFormat="true" customHeight="true" spans="1:18">
      <c r="A74" s="10">
        <v>69</v>
      </c>
      <c r="B74" s="11" t="s">
        <v>20</v>
      </c>
      <c r="C74" s="11" t="s">
        <v>74</v>
      </c>
      <c r="D74" s="11">
        <v>53.23</v>
      </c>
      <c r="E74" s="15">
        <v>45089</v>
      </c>
      <c r="F74" s="16" t="s">
        <v>123</v>
      </c>
      <c r="G74" s="10">
        <v>2300</v>
      </c>
      <c r="H74" s="17">
        <v>64768</v>
      </c>
      <c r="I74" s="17">
        <v>25907.2</v>
      </c>
      <c r="J74" s="17">
        <v>38860.8</v>
      </c>
      <c r="K74" s="20">
        <f t="shared" si="5"/>
        <v>38860.8</v>
      </c>
      <c r="L74" s="20"/>
      <c r="M74" s="20"/>
      <c r="N74" s="20">
        <f t="shared" si="6"/>
        <v>38860.8</v>
      </c>
      <c r="O74" s="20">
        <f t="shared" si="7"/>
        <v>38860.8</v>
      </c>
      <c r="P74" s="10"/>
      <c r="Q74" s="2"/>
      <c r="R74" s="2"/>
    </row>
    <row r="75" s="1" customFormat="true" customHeight="true" spans="1:18">
      <c r="A75" s="10">
        <v>70</v>
      </c>
      <c r="B75" s="11" t="s">
        <v>20</v>
      </c>
      <c r="C75" s="11" t="s">
        <v>124</v>
      </c>
      <c r="D75" s="11">
        <v>35.5</v>
      </c>
      <c r="E75" s="15">
        <v>45089</v>
      </c>
      <c r="F75" s="16" t="s">
        <v>123</v>
      </c>
      <c r="G75" s="10">
        <v>1500</v>
      </c>
      <c r="H75" s="17">
        <v>42240</v>
      </c>
      <c r="I75" s="17">
        <v>16896</v>
      </c>
      <c r="J75" s="17">
        <v>25344</v>
      </c>
      <c r="K75" s="20">
        <f t="shared" si="5"/>
        <v>25344</v>
      </c>
      <c r="L75" s="20"/>
      <c r="M75" s="20"/>
      <c r="N75" s="20">
        <f t="shared" si="6"/>
        <v>25344</v>
      </c>
      <c r="O75" s="20">
        <f t="shared" si="7"/>
        <v>25344</v>
      </c>
      <c r="P75" s="10"/>
      <c r="Q75" s="2"/>
      <c r="R75" s="2"/>
    </row>
    <row r="76" s="1" customFormat="true" customHeight="true" spans="1:18">
      <c r="A76" s="10">
        <v>71</v>
      </c>
      <c r="B76" s="11" t="s">
        <v>20</v>
      </c>
      <c r="C76" s="11" t="s">
        <v>125</v>
      </c>
      <c r="D76" s="11">
        <v>44.54</v>
      </c>
      <c r="E76" s="15">
        <v>45089</v>
      </c>
      <c r="F76" s="16" t="s">
        <v>121</v>
      </c>
      <c r="G76" s="10">
        <v>1800</v>
      </c>
      <c r="H76" s="17">
        <v>50688</v>
      </c>
      <c r="I76" s="17">
        <v>20275.2</v>
      </c>
      <c r="J76" s="17">
        <v>30412.8</v>
      </c>
      <c r="K76" s="20">
        <f t="shared" si="5"/>
        <v>30412.8</v>
      </c>
      <c r="L76" s="20"/>
      <c r="M76" s="20"/>
      <c r="N76" s="20">
        <f t="shared" si="6"/>
        <v>30412.8</v>
      </c>
      <c r="O76" s="20">
        <f t="shared" si="7"/>
        <v>30412.8</v>
      </c>
      <c r="P76" s="10"/>
      <c r="Q76" s="2"/>
      <c r="R76" s="2"/>
    </row>
    <row r="77" s="1" customFormat="true" customHeight="true" spans="1:18">
      <c r="A77" s="10">
        <v>72</v>
      </c>
      <c r="B77" s="11" t="s">
        <v>20</v>
      </c>
      <c r="C77" s="11" t="s">
        <v>127</v>
      </c>
      <c r="D77" s="11">
        <v>45.03</v>
      </c>
      <c r="E77" s="15">
        <v>45089</v>
      </c>
      <c r="F77" s="16" t="s">
        <v>80</v>
      </c>
      <c r="G77" s="10">
        <v>1600</v>
      </c>
      <c r="H77" s="17">
        <v>45056</v>
      </c>
      <c r="I77" s="17">
        <v>18022.4</v>
      </c>
      <c r="J77" s="17">
        <v>27033.6</v>
      </c>
      <c r="K77" s="20">
        <f t="shared" si="5"/>
        <v>27033.6</v>
      </c>
      <c r="L77" s="20"/>
      <c r="M77" s="20"/>
      <c r="N77" s="20">
        <f t="shared" si="6"/>
        <v>27033.6</v>
      </c>
      <c r="O77" s="20">
        <f t="shared" si="7"/>
        <v>27033.6</v>
      </c>
      <c r="P77" s="10"/>
      <c r="Q77" s="2"/>
      <c r="R77" s="2"/>
    </row>
    <row r="78" s="1" customFormat="true" customHeight="true" spans="1:18">
      <c r="A78" s="10">
        <v>73</v>
      </c>
      <c r="B78" s="11" t="s">
        <v>244</v>
      </c>
      <c r="C78" s="11" t="s">
        <v>119</v>
      </c>
      <c r="D78" s="11">
        <v>37.46</v>
      </c>
      <c r="E78" s="15">
        <v>45089</v>
      </c>
      <c r="F78" s="16" t="s">
        <v>80</v>
      </c>
      <c r="G78" s="10">
        <v>1600</v>
      </c>
      <c r="H78" s="17">
        <v>54656</v>
      </c>
      <c r="I78" s="17">
        <v>21862.4</v>
      </c>
      <c r="J78" s="17">
        <v>32793.6</v>
      </c>
      <c r="K78" s="20">
        <f t="shared" si="5"/>
        <v>32793.6</v>
      </c>
      <c r="L78" s="20"/>
      <c r="M78" s="20"/>
      <c r="N78" s="20">
        <f t="shared" si="6"/>
        <v>32793.6</v>
      </c>
      <c r="O78" s="20">
        <f t="shared" si="7"/>
        <v>32793.6</v>
      </c>
      <c r="P78" s="10"/>
      <c r="Q78" s="2"/>
      <c r="R78" s="2"/>
    </row>
    <row r="79" s="1" customFormat="true" customHeight="true" spans="1:18">
      <c r="A79" s="10">
        <v>74</v>
      </c>
      <c r="B79" s="11" t="s">
        <v>20</v>
      </c>
      <c r="C79" s="11" t="s">
        <v>134</v>
      </c>
      <c r="D79" s="11">
        <v>41.54</v>
      </c>
      <c r="E79" s="15">
        <v>45089</v>
      </c>
      <c r="F79" s="16" t="s">
        <v>80</v>
      </c>
      <c r="G79" s="10">
        <v>1800</v>
      </c>
      <c r="H79" s="17">
        <v>50688</v>
      </c>
      <c r="I79" s="17">
        <v>20275.2</v>
      </c>
      <c r="J79" s="17">
        <v>30412.8</v>
      </c>
      <c r="K79" s="20">
        <f t="shared" si="5"/>
        <v>30412.8</v>
      </c>
      <c r="L79" s="20"/>
      <c r="M79" s="20"/>
      <c r="N79" s="20">
        <f t="shared" si="6"/>
        <v>30412.8</v>
      </c>
      <c r="O79" s="20">
        <f t="shared" si="7"/>
        <v>30412.8</v>
      </c>
      <c r="P79" s="10"/>
      <c r="Q79" s="2"/>
      <c r="R79" s="2"/>
    </row>
    <row r="80" s="1" customFormat="true" customHeight="true" spans="1:18">
      <c r="A80" s="10">
        <v>75</v>
      </c>
      <c r="B80" s="11" t="s">
        <v>20</v>
      </c>
      <c r="C80" s="11" t="s">
        <v>127</v>
      </c>
      <c r="D80" s="11">
        <v>35.15</v>
      </c>
      <c r="E80" s="15">
        <v>45089</v>
      </c>
      <c r="F80" s="16" t="s">
        <v>80</v>
      </c>
      <c r="G80" s="10">
        <v>1400</v>
      </c>
      <c r="H80" s="17">
        <v>39424</v>
      </c>
      <c r="I80" s="17">
        <v>15769.6</v>
      </c>
      <c r="J80" s="17">
        <v>23654.4</v>
      </c>
      <c r="K80" s="20">
        <f t="shared" si="5"/>
        <v>23654.4</v>
      </c>
      <c r="L80" s="20"/>
      <c r="M80" s="20"/>
      <c r="N80" s="20">
        <f t="shared" si="6"/>
        <v>23654.4</v>
      </c>
      <c r="O80" s="20">
        <f t="shared" si="7"/>
        <v>23654.4</v>
      </c>
      <c r="P80" s="10"/>
      <c r="Q80" s="2"/>
      <c r="R80" s="2"/>
    </row>
    <row r="81" s="1" customFormat="true" customHeight="true" spans="1:18">
      <c r="A81" s="10">
        <v>76</v>
      </c>
      <c r="B81" s="11" t="s">
        <v>20</v>
      </c>
      <c r="C81" s="11" t="s">
        <v>135</v>
      </c>
      <c r="D81" s="11">
        <v>58.54</v>
      </c>
      <c r="E81" s="15">
        <v>45089</v>
      </c>
      <c r="F81" s="16" t="s">
        <v>80</v>
      </c>
      <c r="G81" s="10">
        <v>2550</v>
      </c>
      <c r="H81" s="17">
        <v>71808</v>
      </c>
      <c r="I81" s="17">
        <v>28723.2</v>
      </c>
      <c r="J81" s="17">
        <v>43084.8</v>
      </c>
      <c r="K81" s="20">
        <f t="shared" si="5"/>
        <v>43084.8</v>
      </c>
      <c r="L81" s="20"/>
      <c r="M81" s="20"/>
      <c r="N81" s="20">
        <f t="shared" si="6"/>
        <v>43084.8</v>
      </c>
      <c r="O81" s="20">
        <f t="shared" si="7"/>
        <v>43084.8</v>
      </c>
      <c r="P81" s="10"/>
      <c r="Q81" s="2"/>
      <c r="R81" s="2"/>
    </row>
    <row r="82" s="1" customFormat="true" customHeight="true" spans="1:18">
      <c r="A82" s="10">
        <v>77</v>
      </c>
      <c r="B82" s="11" t="s">
        <v>20</v>
      </c>
      <c r="C82" s="11" t="s">
        <v>138</v>
      </c>
      <c r="D82" s="11">
        <v>31.45</v>
      </c>
      <c r="E82" s="15">
        <v>45089</v>
      </c>
      <c r="F82" s="16" t="s">
        <v>80</v>
      </c>
      <c r="G82" s="10">
        <v>1300</v>
      </c>
      <c r="H82" s="17">
        <v>36608</v>
      </c>
      <c r="I82" s="17">
        <v>14643.2</v>
      </c>
      <c r="J82" s="17">
        <v>21964.8</v>
      </c>
      <c r="K82" s="20">
        <f t="shared" si="5"/>
        <v>21964.8</v>
      </c>
      <c r="L82" s="20"/>
      <c r="M82" s="20"/>
      <c r="N82" s="20">
        <f t="shared" si="6"/>
        <v>21964.8</v>
      </c>
      <c r="O82" s="20">
        <f t="shared" si="7"/>
        <v>21964.8</v>
      </c>
      <c r="P82" s="10"/>
      <c r="Q82" s="2"/>
      <c r="R82" s="2"/>
    </row>
    <row r="83" s="1" customFormat="true" customHeight="true" spans="1:18">
      <c r="A83" s="10">
        <v>78</v>
      </c>
      <c r="B83" s="11" t="s">
        <v>20</v>
      </c>
      <c r="C83" s="11" t="s">
        <v>137</v>
      </c>
      <c r="D83" s="11">
        <v>46.32</v>
      </c>
      <c r="E83" s="15">
        <v>45089</v>
      </c>
      <c r="F83" s="16" t="s">
        <v>80</v>
      </c>
      <c r="G83" s="10">
        <v>2000</v>
      </c>
      <c r="H83" s="17">
        <v>56320</v>
      </c>
      <c r="I83" s="17">
        <v>22528</v>
      </c>
      <c r="J83" s="17">
        <v>33792</v>
      </c>
      <c r="K83" s="20">
        <f t="shared" si="5"/>
        <v>33792</v>
      </c>
      <c r="L83" s="20"/>
      <c r="M83" s="20"/>
      <c r="N83" s="20">
        <f t="shared" si="6"/>
        <v>33792</v>
      </c>
      <c r="O83" s="20">
        <f t="shared" si="7"/>
        <v>33792</v>
      </c>
      <c r="P83" s="10"/>
      <c r="Q83" s="2"/>
      <c r="R83" s="2"/>
    </row>
    <row r="84" s="1" customFormat="true" customHeight="true" spans="1:18">
      <c r="A84" s="10">
        <v>79</v>
      </c>
      <c r="B84" s="11" t="s">
        <v>20</v>
      </c>
      <c r="C84" s="11" t="s">
        <v>139</v>
      </c>
      <c r="D84" s="11">
        <v>48.07</v>
      </c>
      <c r="E84" s="24">
        <v>45089</v>
      </c>
      <c r="F84" s="16" t="s">
        <v>80</v>
      </c>
      <c r="G84" s="10">
        <v>2000</v>
      </c>
      <c r="H84" s="17">
        <v>56320</v>
      </c>
      <c r="I84" s="17">
        <v>22528</v>
      </c>
      <c r="J84" s="17">
        <v>33792</v>
      </c>
      <c r="K84" s="20">
        <f t="shared" si="5"/>
        <v>33792</v>
      </c>
      <c r="L84" s="20"/>
      <c r="M84" s="20"/>
      <c r="N84" s="20">
        <f t="shared" si="6"/>
        <v>33792</v>
      </c>
      <c r="O84" s="20">
        <f t="shared" si="7"/>
        <v>33792</v>
      </c>
      <c r="P84" s="10"/>
      <c r="Q84" s="2"/>
      <c r="R84" s="2"/>
    </row>
    <row r="85" s="1" customFormat="true" customHeight="true" spans="1:18">
      <c r="A85" s="10">
        <v>80</v>
      </c>
      <c r="B85" s="11" t="s">
        <v>20</v>
      </c>
      <c r="C85" s="11" t="s">
        <v>136</v>
      </c>
      <c r="D85" s="11">
        <v>73.71</v>
      </c>
      <c r="E85" s="15">
        <v>45089</v>
      </c>
      <c r="F85" s="16" t="s">
        <v>80</v>
      </c>
      <c r="G85" s="10">
        <v>3000</v>
      </c>
      <c r="H85" s="17">
        <v>84480</v>
      </c>
      <c r="I85" s="17">
        <v>33792</v>
      </c>
      <c r="J85" s="17">
        <v>50688</v>
      </c>
      <c r="K85" s="20">
        <f t="shared" si="5"/>
        <v>50688</v>
      </c>
      <c r="L85" s="20"/>
      <c r="M85" s="20"/>
      <c r="N85" s="20">
        <f t="shared" si="6"/>
        <v>50688</v>
      </c>
      <c r="O85" s="20">
        <f t="shared" si="7"/>
        <v>50688</v>
      </c>
      <c r="P85" s="10"/>
      <c r="Q85" s="2"/>
      <c r="R85" s="2"/>
    </row>
    <row r="86" s="1" customFormat="true" customHeight="true" spans="1:18">
      <c r="A86" s="10">
        <v>81</v>
      </c>
      <c r="B86" s="11" t="s">
        <v>20</v>
      </c>
      <c r="C86" s="11" t="s">
        <v>141</v>
      </c>
      <c r="D86" s="11">
        <v>49.1</v>
      </c>
      <c r="E86" s="15">
        <v>45089</v>
      </c>
      <c r="F86" s="16" t="s">
        <v>80</v>
      </c>
      <c r="G86" s="10">
        <v>2000</v>
      </c>
      <c r="H86" s="17">
        <v>56320</v>
      </c>
      <c r="I86" s="17">
        <v>22528</v>
      </c>
      <c r="J86" s="17">
        <v>33792</v>
      </c>
      <c r="K86" s="20">
        <f t="shared" si="5"/>
        <v>33792</v>
      </c>
      <c r="L86" s="20"/>
      <c r="M86" s="20"/>
      <c r="N86" s="20">
        <f t="shared" si="6"/>
        <v>33792</v>
      </c>
      <c r="O86" s="20">
        <f t="shared" si="7"/>
        <v>33792</v>
      </c>
      <c r="P86" s="10"/>
      <c r="Q86" s="2"/>
      <c r="R86" s="2"/>
    </row>
    <row r="87" s="1" customFormat="true" customHeight="true" spans="1:18">
      <c r="A87" s="10">
        <v>82</v>
      </c>
      <c r="B87" s="11" t="s">
        <v>20</v>
      </c>
      <c r="C87" s="11" t="s">
        <v>144</v>
      </c>
      <c r="D87" s="11">
        <v>52.15</v>
      </c>
      <c r="E87" s="15">
        <v>45089</v>
      </c>
      <c r="F87" s="16" t="s">
        <v>78</v>
      </c>
      <c r="G87" s="10">
        <v>2600</v>
      </c>
      <c r="H87" s="17">
        <v>73216</v>
      </c>
      <c r="I87" s="17">
        <v>29286.4</v>
      </c>
      <c r="J87" s="17">
        <v>43929.6</v>
      </c>
      <c r="K87" s="20">
        <f t="shared" si="5"/>
        <v>43929.6</v>
      </c>
      <c r="L87" s="20"/>
      <c r="M87" s="20"/>
      <c r="N87" s="20">
        <f t="shared" si="6"/>
        <v>43929.6</v>
      </c>
      <c r="O87" s="20">
        <f t="shared" si="7"/>
        <v>43929.6</v>
      </c>
      <c r="P87" s="10"/>
      <c r="Q87" s="2"/>
      <c r="R87" s="2"/>
    </row>
    <row r="88" s="1" customFormat="true" customHeight="true" spans="1:18">
      <c r="A88" s="10">
        <v>83</v>
      </c>
      <c r="B88" s="11" t="s">
        <v>20</v>
      </c>
      <c r="C88" s="11" t="s">
        <v>145</v>
      </c>
      <c r="D88" s="11">
        <v>46.36</v>
      </c>
      <c r="E88" s="15">
        <v>45089</v>
      </c>
      <c r="F88" s="16" t="s">
        <v>80</v>
      </c>
      <c r="G88" s="10">
        <v>2000</v>
      </c>
      <c r="H88" s="17">
        <v>56320</v>
      </c>
      <c r="I88" s="17">
        <v>22528</v>
      </c>
      <c r="J88" s="17">
        <v>33792</v>
      </c>
      <c r="K88" s="20">
        <f t="shared" si="5"/>
        <v>33792</v>
      </c>
      <c r="L88" s="20"/>
      <c r="M88" s="20"/>
      <c r="N88" s="20">
        <f t="shared" si="6"/>
        <v>33792</v>
      </c>
      <c r="O88" s="20">
        <f t="shared" si="7"/>
        <v>33792</v>
      </c>
      <c r="P88" s="10"/>
      <c r="Q88" s="2"/>
      <c r="R88" s="2"/>
    </row>
    <row r="89" s="1" customFormat="true" customHeight="true" spans="1:18">
      <c r="A89" s="10">
        <v>84</v>
      </c>
      <c r="B89" s="11" t="s">
        <v>20</v>
      </c>
      <c r="C89" s="11" t="s">
        <v>146</v>
      </c>
      <c r="D89" s="11">
        <v>50.87</v>
      </c>
      <c r="E89" s="15">
        <v>45089</v>
      </c>
      <c r="F89" s="16" t="s">
        <v>80</v>
      </c>
      <c r="G89" s="10">
        <v>2000</v>
      </c>
      <c r="H89" s="17">
        <v>56320</v>
      </c>
      <c r="I89" s="17">
        <v>22528</v>
      </c>
      <c r="J89" s="17">
        <v>33792</v>
      </c>
      <c r="K89" s="20">
        <f t="shared" si="5"/>
        <v>33792</v>
      </c>
      <c r="L89" s="20"/>
      <c r="M89" s="20"/>
      <c r="N89" s="20">
        <f t="shared" si="6"/>
        <v>33792</v>
      </c>
      <c r="O89" s="20">
        <f t="shared" si="7"/>
        <v>33792</v>
      </c>
      <c r="P89" s="10"/>
      <c r="Q89" s="2"/>
      <c r="R89" s="2"/>
    </row>
    <row r="90" s="1" customFormat="true" customHeight="true" spans="1:18">
      <c r="A90" s="10">
        <v>85</v>
      </c>
      <c r="B90" s="11" t="s">
        <v>20</v>
      </c>
      <c r="C90" s="11" t="s">
        <v>147</v>
      </c>
      <c r="D90" s="11">
        <v>41</v>
      </c>
      <c r="E90" s="15">
        <v>45089</v>
      </c>
      <c r="F90" s="16" t="s">
        <v>78</v>
      </c>
      <c r="G90" s="10">
        <v>1400</v>
      </c>
      <c r="H90" s="17">
        <v>39424</v>
      </c>
      <c r="I90" s="17">
        <v>15769.6</v>
      </c>
      <c r="J90" s="17">
        <v>23654.4</v>
      </c>
      <c r="K90" s="20">
        <f t="shared" si="5"/>
        <v>23654.4</v>
      </c>
      <c r="L90" s="20"/>
      <c r="M90" s="20"/>
      <c r="N90" s="20">
        <f t="shared" si="6"/>
        <v>23654.4</v>
      </c>
      <c r="O90" s="20">
        <f t="shared" si="7"/>
        <v>23654.4</v>
      </c>
      <c r="P90" s="10"/>
      <c r="Q90" s="2"/>
      <c r="R90" s="2"/>
    </row>
    <row r="91" s="1" customFormat="true" customHeight="true" spans="1:18">
      <c r="A91" s="10">
        <v>86</v>
      </c>
      <c r="B91" s="11" t="s">
        <v>20</v>
      </c>
      <c r="C91" s="11" t="s">
        <v>148</v>
      </c>
      <c r="D91" s="11">
        <v>44.55</v>
      </c>
      <c r="E91" s="15">
        <v>45089</v>
      </c>
      <c r="F91" s="16" t="s">
        <v>80</v>
      </c>
      <c r="G91" s="10">
        <v>1960</v>
      </c>
      <c r="H91" s="17">
        <v>55193.6</v>
      </c>
      <c r="I91" s="17">
        <v>22077.44</v>
      </c>
      <c r="J91" s="17">
        <v>33116.16</v>
      </c>
      <c r="K91" s="20">
        <f t="shared" si="5"/>
        <v>33116.16</v>
      </c>
      <c r="L91" s="20"/>
      <c r="M91" s="20"/>
      <c r="N91" s="20">
        <f t="shared" si="6"/>
        <v>33116.16</v>
      </c>
      <c r="O91" s="20">
        <f t="shared" si="7"/>
        <v>33116.16</v>
      </c>
      <c r="P91" s="10"/>
      <c r="Q91" s="2"/>
      <c r="R91" s="2"/>
    </row>
    <row r="92" s="1" customFormat="true" customHeight="true" spans="1:18">
      <c r="A92" s="10">
        <v>87</v>
      </c>
      <c r="B92" s="11" t="s">
        <v>20</v>
      </c>
      <c r="C92" s="11" t="s">
        <v>149</v>
      </c>
      <c r="D92" s="11">
        <v>50.2</v>
      </c>
      <c r="E92" s="15">
        <v>45089</v>
      </c>
      <c r="F92" s="16" t="s">
        <v>78</v>
      </c>
      <c r="G92" s="10">
        <v>2200</v>
      </c>
      <c r="H92" s="17">
        <v>61952</v>
      </c>
      <c r="I92" s="17">
        <v>24780.8</v>
      </c>
      <c r="J92" s="17">
        <v>37171.2</v>
      </c>
      <c r="K92" s="20">
        <f t="shared" si="5"/>
        <v>37171.2</v>
      </c>
      <c r="L92" s="20"/>
      <c r="M92" s="20"/>
      <c r="N92" s="20">
        <f t="shared" si="6"/>
        <v>37171.2</v>
      </c>
      <c r="O92" s="20">
        <f t="shared" si="7"/>
        <v>37171.2</v>
      </c>
      <c r="P92" s="10"/>
      <c r="Q92" s="2"/>
      <c r="R92" s="2"/>
    </row>
    <row r="93" s="1" customFormat="true" customHeight="true" spans="1:18">
      <c r="A93" s="10">
        <v>88</v>
      </c>
      <c r="B93" s="11" t="s">
        <v>20</v>
      </c>
      <c r="C93" s="11" t="s">
        <v>150</v>
      </c>
      <c r="D93" s="11">
        <v>39.03</v>
      </c>
      <c r="E93" s="15">
        <v>45089</v>
      </c>
      <c r="F93" s="16" t="s">
        <v>80</v>
      </c>
      <c r="G93" s="10">
        <v>1700</v>
      </c>
      <c r="H93" s="17">
        <v>47872</v>
      </c>
      <c r="I93" s="17">
        <v>19148.8</v>
      </c>
      <c r="J93" s="17">
        <v>28723.2</v>
      </c>
      <c r="K93" s="20">
        <f t="shared" si="5"/>
        <v>28723.2</v>
      </c>
      <c r="L93" s="20"/>
      <c r="M93" s="20"/>
      <c r="N93" s="20">
        <f t="shared" si="6"/>
        <v>28723.2</v>
      </c>
      <c r="O93" s="20">
        <f t="shared" si="7"/>
        <v>28723.2</v>
      </c>
      <c r="P93" s="10"/>
      <c r="Q93" s="2"/>
      <c r="R93" s="2"/>
    </row>
    <row r="94" s="1" customFormat="true" customHeight="true" spans="1:18">
      <c r="A94" s="10">
        <v>89</v>
      </c>
      <c r="B94" s="11" t="s">
        <v>20</v>
      </c>
      <c r="C94" s="11" t="s">
        <v>151</v>
      </c>
      <c r="D94" s="11">
        <v>36.38</v>
      </c>
      <c r="E94" s="15">
        <v>45089</v>
      </c>
      <c r="F94" s="16" t="s">
        <v>80</v>
      </c>
      <c r="G94" s="10">
        <v>1500</v>
      </c>
      <c r="H94" s="17">
        <v>42240</v>
      </c>
      <c r="I94" s="17">
        <v>16896</v>
      </c>
      <c r="J94" s="17">
        <v>25344</v>
      </c>
      <c r="K94" s="20">
        <f t="shared" si="5"/>
        <v>25344</v>
      </c>
      <c r="L94" s="20"/>
      <c r="M94" s="20"/>
      <c r="N94" s="20">
        <f t="shared" si="6"/>
        <v>25344</v>
      </c>
      <c r="O94" s="20">
        <f t="shared" si="7"/>
        <v>25344</v>
      </c>
      <c r="P94" s="10"/>
      <c r="Q94" s="2"/>
      <c r="R94" s="2"/>
    </row>
    <row r="95" s="1" customFormat="true" customHeight="true" spans="1:18">
      <c r="A95" s="10">
        <v>90</v>
      </c>
      <c r="B95" s="11" t="s">
        <v>20</v>
      </c>
      <c r="C95" s="11" t="s">
        <v>152</v>
      </c>
      <c r="D95" s="11">
        <v>32.82</v>
      </c>
      <c r="E95" s="15">
        <v>45089</v>
      </c>
      <c r="F95" s="16" t="s">
        <v>80</v>
      </c>
      <c r="G95" s="10">
        <v>1400</v>
      </c>
      <c r="H95" s="17">
        <v>39424</v>
      </c>
      <c r="I95" s="17">
        <v>15769.6</v>
      </c>
      <c r="J95" s="17">
        <v>23654.4</v>
      </c>
      <c r="K95" s="20">
        <f t="shared" si="5"/>
        <v>23654.4</v>
      </c>
      <c r="L95" s="20"/>
      <c r="M95" s="20"/>
      <c r="N95" s="20">
        <f t="shared" si="6"/>
        <v>23654.4</v>
      </c>
      <c r="O95" s="20">
        <f t="shared" si="7"/>
        <v>23654.4</v>
      </c>
      <c r="P95" s="10"/>
      <c r="Q95" s="2"/>
      <c r="R95" s="2"/>
    </row>
    <row r="96" s="1" customFormat="true" customHeight="true" spans="1:18">
      <c r="A96" s="10">
        <v>91</v>
      </c>
      <c r="B96" s="11" t="s">
        <v>20</v>
      </c>
      <c r="C96" s="11" t="s">
        <v>153</v>
      </c>
      <c r="D96" s="11">
        <v>59.42</v>
      </c>
      <c r="E96" s="15">
        <v>45089</v>
      </c>
      <c r="F96" s="16" t="s">
        <v>80</v>
      </c>
      <c r="G96" s="10">
        <v>2500</v>
      </c>
      <c r="H96" s="17">
        <v>70400</v>
      </c>
      <c r="I96" s="17">
        <v>28160</v>
      </c>
      <c r="J96" s="17">
        <v>42240</v>
      </c>
      <c r="K96" s="20">
        <f t="shared" si="5"/>
        <v>42240</v>
      </c>
      <c r="L96" s="20"/>
      <c r="M96" s="20"/>
      <c r="N96" s="20">
        <f t="shared" si="6"/>
        <v>42240</v>
      </c>
      <c r="O96" s="20">
        <f t="shared" si="7"/>
        <v>42240</v>
      </c>
      <c r="P96" s="10"/>
      <c r="Q96" s="2"/>
      <c r="R96" s="2"/>
    </row>
    <row r="97" s="1" customFormat="true" customHeight="true" spans="1:18">
      <c r="A97" s="10">
        <v>92</v>
      </c>
      <c r="B97" s="11" t="s">
        <v>20</v>
      </c>
      <c r="C97" s="11" t="s">
        <v>155</v>
      </c>
      <c r="D97" s="11">
        <v>41.08</v>
      </c>
      <c r="E97" s="15">
        <v>45089</v>
      </c>
      <c r="F97" s="16" t="s">
        <v>80</v>
      </c>
      <c r="G97" s="10">
        <v>1800</v>
      </c>
      <c r="H97" s="17">
        <v>50688</v>
      </c>
      <c r="I97" s="17">
        <v>20275.2</v>
      </c>
      <c r="J97" s="17">
        <v>30412.8</v>
      </c>
      <c r="K97" s="20">
        <f t="shared" si="5"/>
        <v>30412.8</v>
      </c>
      <c r="L97" s="20"/>
      <c r="M97" s="20"/>
      <c r="N97" s="20">
        <f t="shared" si="6"/>
        <v>30412.8</v>
      </c>
      <c r="O97" s="20">
        <f t="shared" si="7"/>
        <v>30412.8</v>
      </c>
      <c r="P97" s="10"/>
      <c r="Q97" s="2"/>
      <c r="R97" s="2"/>
    </row>
    <row r="98" s="1" customFormat="true" customHeight="true" spans="1:18">
      <c r="A98" s="10">
        <v>93</v>
      </c>
      <c r="B98" s="11" t="s">
        <v>20</v>
      </c>
      <c r="C98" s="11" t="s">
        <v>109</v>
      </c>
      <c r="D98" s="11">
        <v>24.76</v>
      </c>
      <c r="E98" s="15">
        <v>45089</v>
      </c>
      <c r="F98" s="16" t="s">
        <v>80</v>
      </c>
      <c r="G98" s="10">
        <v>1000</v>
      </c>
      <c r="H98" s="17">
        <v>28160</v>
      </c>
      <c r="I98" s="17">
        <v>11264</v>
      </c>
      <c r="J98" s="17">
        <v>16896</v>
      </c>
      <c r="K98" s="20">
        <f t="shared" si="5"/>
        <v>16896</v>
      </c>
      <c r="L98" s="20"/>
      <c r="M98" s="20"/>
      <c r="N98" s="20">
        <f t="shared" si="6"/>
        <v>16896</v>
      </c>
      <c r="O98" s="20">
        <f t="shared" si="7"/>
        <v>16896</v>
      </c>
      <c r="P98" s="10"/>
      <c r="Q98" s="2"/>
      <c r="R98" s="2"/>
    </row>
    <row r="99" s="1" customFormat="true" customHeight="true" spans="1:18">
      <c r="A99" s="10">
        <v>94</v>
      </c>
      <c r="B99" s="11" t="s">
        <v>20</v>
      </c>
      <c r="C99" s="11" t="s">
        <v>156</v>
      </c>
      <c r="D99" s="11">
        <v>48.27</v>
      </c>
      <c r="E99" s="15">
        <v>45089</v>
      </c>
      <c r="F99" s="16" t="s">
        <v>78</v>
      </c>
      <c r="G99" s="10">
        <v>2500</v>
      </c>
      <c r="H99" s="17">
        <v>70400</v>
      </c>
      <c r="I99" s="17">
        <v>28160</v>
      </c>
      <c r="J99" s="17">
        <v>42240</v>
      </c>
      <c r="K99" s="20">
        <f t="shared" si="5"/>
        <v>42240</v>
      </c>
      <c r="L99" s="20"/>
      <c r="M99" s="20"/>
      <c r="N99" s="20">
        <f t="shared" si="6"/>
        <v>42240</v>
      </c>
      <c r="O99" s="20">
        <f t="shared" si="7"/>
        <v>42240</v>
      </c>
      <c r="P99" s="10"/>
      <c r="Q99" s="2"/>
      <c r="R99" s="2"/>
    </row>
    <row r="100" s="1" customFormat="true" customHeight="true" spans="1:18">
      <c r="A100" s="10">
        <v>95</v>
      </c>
      <c r="B100" s="11" t="s">
        <v>20</v>
      </c>
      <c r="C100" s="11" t="s">
        <v>154</v>
      </c>
      <c r="D100" s="11">
        <v>42.12</v>
      </c>
      <c r="E100" s="15">
        <v>45089</v>
      </c>
      <c r="F100" s="16" t="s">
        <v>80</v>
      </c>
      <c r="G100" s="10">
        <v>1800</v>
      </c>
      <c r="H100" s="17">
        <v>50688</v>
      </c>
      <c r="I100" s="17">
        <v>20275.2</v>
      </c>
      <c r="J100" s="17">
        <v>30412.8</v>
      </c>
      <c r="K100" s="20">
        <f t="shared" si="5"/>
        <v>30412.8</v>
      </c>
      <c r="L100" s="20"/>
      <c r="M100" s="20"/>
      <c r="N100" s="20">
        <f t="shared" si="6"/>
        <v>30412.8</v>
      </c>
      <c r="O100" s="20">
        <f t="shared" si="7"/>
        <v>30412.8</v>
      </c>
      <c r="P100" s="10"/>
      <c r="Q100" s="2"/>
      <c r="R100" s="2"/>
    </row>
    <row r="101" s="1" customFormat="true" customHeight="true" spans="1:18">
      <c r="A101" s="10">
        <v>96</v>
      </c>
      <c r="B101" s="11" t="s">
        <v>20</v>
      </c>
      <c r="C101" s="11" t="s">
        <v>148</v>
      </c>
      <c r="D101" s="11">
        <v>20.66</v>
      </c>
      <c r="E101" s="15">
        <v>45089</v>
      </c>
      <c r="F101" s="16" t="s">
        <v>78</v>
      </c>
      <c r="G101" s="10">
        <v>1000</v>
      </c>
      <c r="H101" s="17">
        <v>28160</v>
      </c>
      <c r="I101" s="17">
        <v>11264</v>
      </c>
      <c r="J101" s="17">
        <v>16896</v>
      </c>
      <c r="K101" s="20">
        <f t="shared" si="5"/>
        <v>16896</v>
      </c>
      <c r="L101" s="20"/>
      <c r="M101" s="20"/>
      <c r="N101" s="20">
        <f t="shared" si="6"/>
        <v>16896</v>
      </c>
      <c r="O101" s="20">
        <f t="shared" si="7"/>
        <v>16896</v>
      </c>
      <c r="P101" s="10"/>
      <c r="Q101" s="2"/>
      <c r="R101" s="2"/>
    </row>
    <row r="102" s="1" customFormat="true" customHeight="true" spans="1:18">
      <c r="A102" s="10">
        <v>97</v>
      </c>
      <c r="B102" s="11" t="s">
        <v>20</v>
      </c>
      <c r="C102" s="11" t="s">
        <v>158</v>
      </c>
      <c r="D102" s="11">
        <v>57.45</v>
      </c>
      <c r="E102" s="15">
        <v>45089</v>
      </c>
      <c r="F102" s="16" t="s">
        <v>78</v>
      </c>
      <c r="G102" s="10">
        <v>2520</v>
      </c>
      <c r="H102" s="17">
        <v>70963.2</v>
      </c>
      <c r="I102" s="17">
        <v>28385.28</v>
      </c>
      <c r="J102" s="17">
        <v>42577.92</v>
      </c>
      <c r="K102" s="20">
        <f t="shared" si="5"/>
        <v>42577.92</v>
      </c>
      <c r="L102" s="20"/>
      <c r="M102" s="20"/>
      <c r="N102" s="20">
        <f t="shared" si="6"/>
        <v>42577.92</v>
      </c>
      <c r="O102" s="20">
        <f t="shared" si="7"/>
        <v>42577.92</v>
      </c>
      <c r="P102" s="10"/>
      <c r="Q102" s="2"/>
      <c r="R102" s="2"/>
    </row>
    <row r="103" s="1" customFormat="true" customHeight="true" spans="1:18">
      <c r="A103" s="10">
        <v>98</v>
      </c>
      <c r="B103" s="11" t="s">
        <v>20</v>
      </c>
      <c r="C103" s="11" t="s">
        <v>157</v>
      </c>
      <c r="D103" s="11">
        <v>47.3</v>
      </c>
      <c r="E103" s="15">
        <v>45089</v>
      </c>
      <c r="F103" s="16" t="s">
        <v>80</v>
      </c>
      <c r="G103" s="10">
        <v>2000</v>
      </c>
      <c r="H103" s="17">
        <v>56320</v>
      </c>
      <c r="I103" s="17">
        <v>22528</v>
      </c>
      <c r="J103" s="17">
        <v>33792</v>
      </c>
      <c r="K103" s="20">
        <f t="shared" si="5"/>
        <v>33792</v>
      </c>
      <c r="L103" s="20"/>
      <c r="M103" s="20"/>
      <c r="N103" s="20">
        <f t="shared" si="6"/>
        <v>33792</v>
      </c>
      <c r="O103" s="20">
        <f t="shared" si="7"/>
        <v>33792</v>
      </c>
      <c r="P103" s="10"/>
      <c r="Q103" s="2"/>
      <c r="R103" s="2"/>
    </row>
    <row r="104" s="1" customFormat="true" customHeight="true" spans="1:18">
      <c r="A104" s="10">
        <v>99</v>
      </c>
      <c r="B104" s="11" t="s">
        <v>20</v>
      </c>
      <c r="C104" s="11" t="s">
        <v>159</v>
      </c>
      <c r="D104" s="11">
        <v>39.55</v>
      </c>
      <c r="E104" s="15">
        <v>45089</v>
      </c>
      <c r="F104" s="16" t="s">
        <v>78</v>
      </c>
      <c r="G104" s="10">
        <v>1600</v>
      </c>
      <c r="H104" s="17">
        <v>45056</v>
      </c>
      <c r="I104" s="17">
        <v>18022.4</v>
      </c>
      <c r="J104" s="17">
        <v>27033.6</v>
      </c>
      <c r="K104" s="20">
        <f t="shared" si="5"/>
        <v>27033.6</v>
      </c>
      <c r="L104" s="20"/>
      <c r="M104" s="20"/>
      <c r="N104" s="20">
        <f t="shared" si="6"/>
        <v>27033.6</v>
      </c>
      <c r="O104" s="20">
        <f t="shared" si="7"/>
        <v>27033.6</v>
      </c>
      <c r="P104" s="10"/>
      <c r="Q104" s="2"/>
      <c r="R104" s="2"/>
    </row>
    <row r="105" s="1" customFormat="true" customHeight="true" spans="1:18">
      <c r="A105" s="10">
        <v>100</v>
      </c>
      <c r="B105" s="11" t="s">
        <v>244</v>
      </c>
      <c r="C105" s="11" t="s">
        <v>160</v>
      </c>
      <c r="D105" s="11">
        <v>37.21</v>
      </c>
      <c r="E105" s="15">
        <v>45089</v>
      </c>
      <c r="F105" s="16" t="s">
        <v>78</v>
      </c>
      <c r="G105" s="10">
        <v>1600</v>
      </c>
      <c r="H105" s="17">
        <v>54656</v>
      </c>
      <c r="I105" s="17">
        <v>21862.4</v>
      </c>
      <c r="J105" s="17">
        <v>32793.6</v>
      </c>
      <c r="K105" s="20">
        <f t="shared" si="5"/>
        <v>32793.6</v>
      </c>
      <c r="L105" s="20"/>
      <c r="M105" s="20"/>
      <c r="N105" s="20">
        <f t="shared" si="6"/>
        <v>32793.6</v>
      </c>
      <c r="O105" s="20">
        <f t="shared" si="7"/>
        <v>32793.6</v>
      </c>
      <c r="P105" s="10"/>
      <c r="Q105" s="2"/>
      <c r="R105" s="2"/>
    </row>
    <row r="106" s="1" customFormat="true" customHeight="true" spans="1:18">
      <c r="A106" s="10">
        <v>101</v>
      </c>
      <c r="B106" s="11" t="s">
        <v>20</v>
      </c>
      <c r="C106" s="11" t="s">
        <v>125</v>
      </c>
      <c r="D106" s="11">
        <v>27.37</v>
      </c>
      <c r="E106" s="15">
        <v>45089</v>
      </c>
      <c r="F106" s="16" t="s">
        <v>78</v>
      </c>
      <c r="G106" s="10">
        <v>1200</v>
      </c>
      <c r="H106" s="17">
        <v>33792</v>
      </c>
      <c r="I106" s="17">
        <v>13516.8</v>
      </c>
      <c r="J106" s="17">
        <v>20275.2</v>
      </c>
      <c r="K106" s="20">
        <f t="shared" si="5"/>
        <v>20275.2</v>
      </c>
      <c r="L106" s="20"/>
      <c r="M106" s="20"/>
      <c r="N106" s="20">
        <f t="shared" si="6"/>
        <v>20275.2</v>
      </c>
      <c r="O106" s="20">
        <f t="shared" si="7"/>
        <v>20275.2</v>
      </c>
      <c r="P106" s="10"/>
      <c r="Q106" s="2"/>
      <c r="R106" s="2"/>
    </row>
    <row r="107" s="1" customFormat="true" ht="33" customHeight="true" spans="1:18">
      <c r="A107" s="10">
        <v>102</v>
      </c>
      <c r="B107" s="11" t="s">
        <v>244</v>
      </c>
      <c r="C107" s="11" t="s">
        <v>161</v>
      </c>
      <c r="D107" s="11">
        <v>10.73</v>
      </c>
      <c r="E107" s="15">
        <v>45016</v>
      </c>
      <c r="F107" s="25">
        <v>45381</v>
      </c>
      <c r="G107" s="10">
        <v>600</v>
      </c>
      <c r="H107" s="17">
        <v>20496</v>
      </c>
      <c r="I107" s="17"/>
      <c r="J107" s="17">
        <v>20496</v>
      </c>
      <c r="K107" s="20">
        <f t="shared" si="5"/>
        <v>20496</v>
      </c>
      <c r="L107" s="20"/>
      <c r="M107" s="20"/>
      <c r="N107" s="20">
        <f t="shared" si="6"/>
        <v>20496</v>
      </c>
      <c r="O107" s="20">
        <f t="shared" ref="O107:O120" si="8">N107</f>
        <v>20496</v>
      </c>
      <c r="P107" s="10"/>
      <c r="Q107" s="2"/>
      <c r="R107" s="2"/>
    </row>
    <row r="108" s="1" customFormat="true" ht="28.05" customHeight="true" spans="1:18">
      <c r="A108" s="10">
        <v>103</v>
      </c>
      <c r="B108" s="11" t="s">
        <v>244</v>
      </c>
      <c r="C108" s="11" t="s">
        <v>162</v>
      </c>
      <c r="D108" s="11">
        <v>11.5</v>
      </c>
      <c r="E108" s="15">
        <v>45089</v>
      </c>
      <c r="F108" s="16" t="s">
        <v>78</v>
      </c>
      <c r="G108" s="10">
        <v>500</v>
      </c>
      <c r="H108" s="17">
        <v>17080</v>
      </c>
      <c r="I108" s="17"/>
      <c r="J108" s="17">
        <v>17080</v>
      </c>
      <c r="K108" s="20">
        <f t="shared" si="5"/>
        <v>17080</v>
      </c>
      <c r="L108" s="20"/>
      <c r="M108" s="20"/>
      <c r="N108" s="20">
        <f t="shared" si="6"/>
        <v>17080</v>
      </c>
      <c r="O108" s="20">
        <f t="shared" si="8"/>
        <v>17080</v>
      </c>
      <c r="P108" s="10"/>
      <c r="Q108" s="2"/>
      <c r="R108" s="2"/>
    </row>
    <row r="109" s="1" customFormat="true" ht="28.05" customHeight="true" spans="1:18">
      <c r="A109" s="10">
        <v>104</v>
      </c>
      <c r="B109" s="11" t="s">
        <v>244</v>
      </c>
      <c r="C109" s="21" t="s">
        <v>227</v>
      </c>
      <c r="D109" s="21">
        <f>138.08-14.17</f>
        <v>123.91</v>
      </c>
      <c r="E109" s="15">
        <v>45089</v>
      </c>
      <c r="F109" s="16" t="s">
        <v>78</v>
      </c>
      <c r="G109" s="10">
        <v>400</v>
      </c>
      <c r="H109" s="17">
        <f t="shared" ref="H109:H121" si="9">G109*34.16</f>
        <v>13664</v>
      </c>
      <c r="I109" s="17"/>
      <c r="J109" s="17">
        <f t="shared" ref="J109:J121" si="10">H109</f>
        <v>13664</v>
      </c>
      <c r="K109" s="20">
        <f t="shared" si="5"/>
        <v>13664</v>
      </c>
      <c r="L109" s="20"/>
      <c r="M109" s="20"/>
      <c r="N109" s="20">
        <f t="shared" si="6"/>
        <v>13664</v>
      </c>
      <c r="O109" s="20">
        <f t="shared" si="8"/>
        <v>13664</v>
      </c>
      <c r="P109" s="10"/>
      <c r="Q109" s="2"/>
      <c r="R109" s="2"/>
    </row>
    <row r="110" s="1" customFormat="true" ht="28.05" customHeight="true" spans="1:18">
      <c r="A110" s="10">
        <v>105</v>
      </c>
      <c r="B110" s="11" t="s">
        <v>244</v>
      </c>
      <c r="C110" s="11" t="s">
        <v>228</v>
      </c>
      <c r="D110" s="11"/>
      <c r="E110" s="15">
        <v>45089</v>
      </c>
      <c r="F110" s="16" t="s">
        <v>78</v>
      </c>
      <c r="G110" s="10">
        <v>300</v>
      </c>
      <c r="H110" s="17">
        <f t="shared" si="9"/>
        <v>10248</v>
      </c>
      <c r="I110" s="17"/>
      <c r="J110" s="17">
        <f t="shared" si="10"/>
        <v>10248</v>
      </c>
      <c r="K110" s="20">
        <f t="shared" si="5"/>
        <v>10248</v>
      </c>
      <c r="L110" s="20"/>
      <c r="M110" s="20"/>
      <c r="N110" s="20">
        <f t="shared" si="6"/>
        <v>10248</v>
      </c>
      <c r="O110" s="20">
        <f t="shared" si="8"/>
        <v>10248</v>
      </c>
      <c r="P110" s="10"/>
      <c r="Q110" s="2"/>
      <c r="R110" s="2"/>
    </row>
    <row r="111" s="1" customFormat="true" ht="28.05" customHeight="true" spans="1:18">
      <c r="A111" s="10">
        <v>106</v>
      </c>
      <c r="B111" s="11" t="s">
        <v>244</v>
      </c>
      <c r="C111" s="22" t="s">
        <v>229</v>
      </c>
      <c r="D111" s="22"/>
      <c r="E111" s="15">
        <v>45089</v>
      </c>
      <c r="F111" s="16" t="s">
        <v>78</v>
      </c>
      <c r="G111" s="10">
        <v>50</v>
      </c>
      <c r="H111" s="17">
        <f t="shared" si="9"/>
        <v>1708</v>
      </c>
      <c r="I111" s="17"/>
      <c r="J111" s="17">
        <f t="shared" si="10"/>
        <v>1708</v>
      </c>
      <c r="K111" s="20">
        <f t="shared" si="5"/>
        <v>1708</v>
      </c>
      <c r="L111" s="20"/>
      <c r="M111" s="20"/>
      <c r="N111" s="20">
        <f t="shared" si="6"/>
        <v>1708</v>
      </c>
      <c r="O111" s="20">
        <f t="shared" si="8"/>
        <v>1708</v>
      </c>
      <c r="P111" s="10"/>
      <c r="Q111" s="2"/>
      <c r="R111" s="2"/>
    </row>
    <row r="112" s="1" customFormat="true" ht="28.05" customHeight="true" spans="1:18">
      <c r="A112" s="10">
        <v>107</v>
      </c>
      <c r="B112" s="11" t="s">
        <v>244</v>
      </c>
      <c r="C112" s="22" t="s">
        <v>230</v>
      </c>
      <c r="D112" s="22"/>
      <c r="E112" s="15">
        <v>45089</v>
      </c>
      <c r="F112" s="16" t="s">
        <v>78</v>
      </c>
      <c r="G112" s="10">
        <v>800</v>
      </c>
      <c r="H112" s="17">
        <f t="shared" si="9"/>
        <v>27328</v>
      </c>
      <c r="I112" s="17"/>
      <c r="J112" s="17">
        <f t="shared" si="10"/>
        <v>27328</v>
      </c>
      <c r="K112" s="20">
        <f t="shared" si="5"/>
        <v>27328</v>
      </c>
      <c r="L112" s="20"/>
      <c r="M112" s="20"/>
      <c r="N112" s="20">
        <f t="shared" si="6"/>
        <v>27328</v>
      </c>
      <c r="O112" s="20">
        <f t="shared" si="8"/>
        <v>27328</v>
      </c>
      <c r="P112" s="10"/>
      <c r="Q112" s="2"/>
      <c r="R112" s="2"/>
    </row>
    <row r="113" s="1" customFormat="true" ht="28.05" customHeight="true" spans="1:18">
      <c r="A113" s="10">
        <v>108</v>
      </c>
      <c r="B113" s="11" t="s">
        <v>244</v>
      </c>
      <c r="C113" s="22" t="s">
        <v>231</v>
      </c>
      <c r="D113" s="22"/>
      <c r="E113" s="15">
        <v>45089</v>
      </c>
      <c r="F113" s="16" t="s">
        <v>78</v>
      </c>
      <c r="G113" s="10">
        <v>500</v>
      </c>
      <c r="H113" s="17">
        <f t="shared" si="9"/>
        <v>17080</v>
      </c>
      <c r="I113" s="17"/>
      <c r="J113" s="17">
        <f t="shared" si="10"/>
        <v>17080</v>
      </c>
      <c r="K113" s="20">
        <f t="shared" si="5"/>
        <v>17080</v>
      </c>
      <c r="L113" s="20"/>
      <c r="M113" s="20"/>
      <c r="N113" s="20">
        <f t="shared" si="6"/>
        <v>17080</v>
      </c>
      <c r="O113" s="20">
        <f t="shared" si="8"/>
        <v>17080</v>
      </c>
      <c r="P113" s="10"/>
      <c r="Q113" s="2"/>
      <c r="R113" s="2"/>
    </row>
    <row r="114" s="1" customFormat="true" ht="28.05" customHeight="true" spans="1:18">
      <c r="A114" s="10">
        <v>109</v>
      </c>
      <c r="B114" s="11" t="s">
        <v>244</v>
      </c>
      <c r="C114" s="21" t="s">
        <v>232</v>
      </c>
      <c r="D114" s="21"/>
      <c r="E114" s="15">
        <v>45089</v>
      </c>
      <c r="F114" s="16" t="s">
        <v>78</v>
      </c>
      <c r="G114" s="10">
        <v>610</v>
      </c>
      <c r="H114" s="17">
        <f t="shared" si="9"/>
        <v>20837.6</v>
      </c>
      <c r="I114" s="17"/>
      <c r="J114" s="17">
        <f t="shared" si="10"/>
        <v>20837.6</v>
      </c>
      <c r="K114" s="20">
        <f t="shared" si="5"/>
        <v>20837.6</v>
      </c>
      <c r="L114" s="20"/>
      <c r="M114" s="20"/>
      <c r="N114" s="20">
        <f t="shared" si="6"/>
        <v>20837.6</v>
      </c>
      <c r="O114" s="20">
        <f t="shared" si="8"/>
        <v>20837.6</v>
      </c>
      <c r="P114" s="10"/>
      <c r="Q114" s="2"/>
      <c r="R114" s="2"/>
    </row>
    <row r="115" s="1" customFormat="true" ht="28.05" customHeight="true" spans="1:18">
      <c r="A115" s="10">
        <v>110</v>
      </c>
      <c r="B115" s="11" t="s">
        <v>244</v>
      </c>
      <c r="C115" s="11" t="s">
        <v>233</v>
      </c>
      <c r="D115" s="11"/>
      <c r="E115" s="15">
        <v>45089</v>
      </c>
      <c r="F115" s="16" t="s">
        <v>78</v>
      </c>
      <c r="G115" s="10">
        <v>500</v>
      </c>
      <c r="H115" s="17">
        <f t="shared" si="9"/>
        <v>17080</v>
      </c>
      <c r="I115" s="17"/>
      <c r="J115" s="17">
        <f t="shared" si="10"/>
        <v>17080</v>
      </c>
      <c r="K115" s="20">
        <f t="shared" si="5"/>
        <v>17080</v>
      </c>
      <c r="L115" s="20"/>
      <c r="M115" s="20"/>
      <c r="N115" s="20">
        <f t="shared" si="6"/>
        <v>17080</v>
      </c>
      <c r="O115" s="20">
        <f t="shared" si="8"/>
        <v>17080</v>
      </c>
      <c r="P115" s="10"/>
      <c r="Q115" s="2"/>
      <c r="R115" s="2"/>
    </row>
    <row r="116" s="1" customFormat="true" ht="28.05" customHeight="true" spans="1:18">
      <c r="A116" s="10">
        <v>111</v>
      </c>
      <c r="B116" s="11" t="s">
        <v>244</v>
      </c>
      <c r="C116" s="21" t="s">
        <v>234</v>
      </c>
      <c r="D116" s="21"/>
      <c r="E116" s="15">
        <v>45089</v>
      </c>
      <c r="F116" s="16" t="s">
        <v>78</v>
      </c>
      <c r="G116" s="10">
        <v>300</v>
      </c>
      <c r="H116" s="17">
        <f t="shared" si="9"/>
        <v>10248</v>
      </c>
      <c r="I116" s="17"/>
      <c r="J116" s="17">
        <f t="shared" si="10"/>
        <v>10248</v>
      </c>
      <c r="K116" s="20">
        <f t="shared" si="5"/>
        <v>10248</v>
      </c>
      <c r="L116" s="20"/>
      <c r="M116" s="20"/>
      <c r="N116" s="20">
        <f t="shared" si="6"/>
        <v>10248</v>
      </c>
      <c r="O116" s="20">
        <f t="shared" si="8"/>
        <v>10248</v>
      </c>
      <c r="P116" s="10"/>
      <c r="Q116" s="2"/>
      <c r="R116" s="2"/>
    </row>
    <row r="117" s="1" customFormat="true" ht="28.05" customHeight="true" spans="1:18">
      <c r="A117" s="10">
        <v>112</v>
      </c>
      <c r="B117" s="11" t="s">
        <v>244</v>
      </c>
      <c r="C117" s="21" t="s">
        <v>235</v>
      </c>
      <c r="D117" s="21"/>
      <c r="E117" s="15">
        <v>45089</v>
      </c>
      <c r="F117" s="16" t="s">
        <v>78</v>
      </c>
      <c r="G117" s="10">
        <v>510</v>
      </c>
      <c r="H117" s="17">
        <f t="shared" si="9"/>
        <v>17421.6</v>
      </c>
      <c r="I117" s="17"/>
      <c r="J117" s="17">
        <f t="shared" si="10"/>
        <v>17421.6</v>
      </c>
      <c r="K117" s="20">
        <f t="shared" si="5"/>
        <v>17421.6</v>
      </c>
      <c r="L117" s="20"/>
      <c r="M117" s="20"/>
      <c r="N117" s="20">
        <f t="shared" si="6"/>
        <v>17421.6</v>
      </c>
      <c r="O117" s="20">
        <f t="shared" si="8"/>
        <v>17421.6</v>
      </c>
      <c r="P117" s="10"/>
      <c r="Q117" s="2"/>
      <c r="R117" s="2"/>
    </row>
    <row r="118" s="1" customFormat="true" ht="28.05" customHeight="true" spans="1:18">
      <c r="A118" s="10">
        <v>113</v>
      </c>
      <c r="B118" s="21" t="s">
        <v>244</v>
      </c>
      <c r="C118" s="21" t="s">
        <v>236</v>
      </c>
      <c r="D118" s="21"/>
      <c r="E118" s="21">
        <v>45089</v>
      </c>
      <c r="F118" s="21" t="s">
        <v>78</v>
      </c>
      <c r="G118" s="21">
        <f>390-10</f>
        <v>380</v>
      </c>
      <c r="H118" s="21">
        <f>390*34.16</f>
        <v>13322.4</v>
      </c>
      <c r="I118" s="21"/>
      <c r="J118" s="21">
        <f t="shared" si="10"/>
        <v>13322.4</v>
      </c>
      <c r="K118" s="21">
        <f t="shared" si="5"/>
        <v>13322.4</v>
      </c>
      <c r="L118" s="21">
        <v>341.6</v>
      </c>
      <c r="M118" s="21">
        <f>L118</f>
        <v>341.6</v>
      </c>
      <c r="N118" s="21">
        <f t="shared" si="6"/>
        <v>12980.8</v>
      </c>
      <c r="O118" s="21">
        <f t="shared" si="8"/>
        <v>12980.8</v>
      </c>
      <c r="P118" s="21"/>
      <c r="R118" s="2"/>
    </row>
    <row r="119" s="1" customFormat="true" ht="28.05" customHeight="true" spans="1:18">
      <c r="A119" s="10">
        <v>114</v>
      </c>
      <c r="B119" s="21" t="s">
        <v>244</v>
      </c>
      <c r="C119" s="21" t="s">
        <v>237</v>
      </c>
      <c r="D119" s="21"/>
      <c r="E119" s="21">
        <v>45089</v>
      </c>
      <c r="F119" s="21" t="s">
        <v>78</v>
      </c>
      <c r="G119" s="21">
        <f>400-400</f>
        <v>0</v>
      </c>
      <c r="H119" s="21">
        <f>400*34.16</f>
        <v>13664</v>
      </c>
      <c r="I119" s="21"/>
      <c r="J119" s="21">
        <v>13664</v>
      </c>
      <c r="K119" s="21">
        <f t="shared" si="5"/>
        <v>13664</v>
      </c>
      <c r="L119" s="21">
        <v>13664</v>
      </c>
      <c r="M119" s="21">
        <f>L119</f>
        <v>13664</v>
      </c>
      <c r="N119" s="21"/>
      <c r="O119" s="21"/>
      <c r="P119" s="21"/>
      <c r="R119" s="2"/>
    </row>
    <row r="120" s="1" customFormat="true" ht="28.05" customHeight="true" spans="1:18">
      <c r="A120" s="10">
        <v>115</v>
      </c>
      <c r="B120" s="21" t="s">
        <v>244</v>
      </c>
      <c r="C120" s="21" t="s">
        <v>238</v>
      </c>
      <c r="D120" s="21"/>
      <c r="E120" s="21">
        <v>45089</v>
      </c>
      <c r="F120" s="21" t="s">
        <v>78</v>
      </c>
      <c r="G120" s="21">
        <v>150</v>
      </c>
      <c r="H120" s="21">
        <f t="shared" si="9"/>
        <v>5124</v>
      </c>
      <c r="I120" s="21"/>
      <c r="J120" s="21">
        <f t="shared" si="10"/>
        <v>5124</v>
      </c>
      <c r="K120" s="21">
        <f t="shared" si="5"/>
        <v>5124</v>
      </c>
      <c r="L120" s="21"/>
      <c r="M120" s="21"/>
      <c r="N120" s="21">
        <f>J120-L120</f>
        <v>5124</v>
      </c>
      <c r="O120" s="21">
        <f t="shared" si="8"/>
        <v>5124</v>
      </c>
      <c r="P120" s="21"/>
      <c r="R120" s="2"/>
    </row>
    <row r="121" s="1" customFormat="true" ht="28.05" customHeight="true" spans="1:18">
      <c r="A121" s="10">
        <v>116</v>
      </c>
      <c r="B121" s="21" t="s">
        <v>244</v>
      </c>
      <c r="C121" s="21" t="s">
        <v>237</v>
      </c>
      <c r="D121" s="21"/>
      <c r="E121" s="21">
        <v>45089</v>
      </c>
      <c r="F121" s="21" t="s">
        <v>78</v>
      </c>
      <c r="G121" s="21">
        <f>100-100</f>
        <v>0</v>
      </c>
      <c r="H121" s="21">
        <f>100*34.16</f>
        <v>3416</v>
      </c>
      <c r="I121" s="21"/>
      <c r="J121" s="21">
        <v>3416</v>
      </c>
      <c r="K121" s="21">
        <f t="shared" si="5"/>
        <v>3416</v>
      </c>
      <c r="L121" s="21">
        <v>3416</v>
      </c>
      <c r="M121" s="21">
        <f>L121</f>
        <v>3416</v>
      </c>
      <c r="N121" s="21"/>
      <c r="O121" s="21"/>
      <c r="P121" s="21"/>
      <c r="R121" s="2"/>
    </row>
    <row r="122" customHeight="true" spans="1:18">
      <c r="A122" s="10"/>
      <c r="B122" s="23"/>
      <c r="C122" s="11"/>
      <c r="D122" s="11">
        <f t="shared" ref="D122:O122" si="11">SUM(D6:D121)</f>
        <v>4183.12</v>
      </c>
      <c r="E122" s="23"/>
      <c r="F122" s="23"/>
      <c r="G122" s="10">
        <f t="shared" si="11"/>
        <v>177260</v>
      </c>
      <c r="H122" s="17">
        <f t="shared" si="11"/>
        <v>5185763.2</v>
      </c>
      <c r="I122" s="17">
        <f t="shared" si="11"/>
        <v>1990818.24</v>
      </c>
      <c r="J122" s="17">
        <f t="shared" si="11"/>
        <v>3194944.96</v>
      </c>
      <c r="K122" s="17">
        <f t="shared" si="11"/>
        <v>3194944.96</v>
      </c>
      <c r="L122" s="17">
        <f t="shared" si="11"/>
        <v>17421.6</v>
      </c>
      <c r="M122" s="17">
        <f t="shared" si="11"/>
        <v>17421.6</v>
      </c>
      <c r="N122" s="17">
        <f t="shared" si="11"/>
        <v>3177523.36</v>
      </c>
      <c r="O122" s="17">
        <f t="shared" si="11"/>
        <v>3177523.36</v>
      </c>
      <c r="P122" s="23"/>
      <c r="R122" s="2"/>
    </row>
    <row r="123" customHeight="true" spans="18:18">
      <c r="R123" s="2"/>
    </row>
    <row r="124" customHeight="true" spans="18:18">
      <c r="R124" s="2"/>
    </row>
  </sheetData>
  <mergeCells count="15">
    <mergeCell ref="A2:P2"/>
    <mergeCell ref="A3:E3"/>
    <mergeCell ref="J4:K4"/>
    <mergeCell ref="L4:M4"/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</mergeCells>
  <pageMargins left="0.156944444444444" right="0.156944444444444" top="0.432638888888889" bottom="0.314583333333333" header="0.393055555555556" footer="0.156944444444444"/>
  <pageSetup paperSize="9" scale="71" firstPageNumber="11" orientation="landscape" useFirstPageNumber="tru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大灾明细表</vt:lpstr>
      <vt:lpstr>产量明细表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2022-12-07T04:47:00Z</dcterms:created>
  <cp:lastPrinted>2023-09-05T17:31:00Z</cp:lastPrinted>
  <dcterms:modified xsi:type="dcterms:W3CDTF">2023-09-06T16:16:19Z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199462CD163E48BFBCFF602B38EBD594_12</vt:lpwstr>
  </property>
  <property fmtid="{D5CDD505-2E9C-101B-9397-08002B2CF9AE}" pid="4" name="KSOReadingLayout">
    <vt:bool>true</vt:bool>
  </property>
</Properties>
</file>